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1970" windowHeight="6855" tabRatio="601" activeTab="0"/>
  </bookViews>
  <sheets>
    <sheet name="Mod. F1 - PROGR. DE ACTUACION" sheetId="1" r:id="rId1"/>
    <sheet name="F2-MEMO" sheetId="2" r:id="rId2"/>
    <sheet name="Mod. F3.1 - OBJETIVOS" sheetId="3" r:id="rId3"/>
    <sheet name="Mod. F3.2 - PAIF (resumen)" sheetId="4" r:id="rId4"/>
    <sheet name="Mod. F4.1 - CTA. PERDIDAS Y G " sheetId="5" r:id="rId5"/>
    <sheet name="Mod.F4.2A- E.CAMBIOS PATRIMONIO" sheetId="6" r:id="rId6"/>
    <sheet name="Mod.F4.2B E. CAMBIOS PATRIMON. " sheetId="7" r:id="rId7"/>
    <sheet name="Mod. F5 -  BALANCE SITUAC. PRVN" sheetId="8" r:id="rId8"/>
    <sheet name="Mod. F6.1 - PREVIS. INGR.GASTOS" sheetId="9" r:id="rId9"/>
    <sheet name="Mod. F6.2 - RESUMEN CAPÍTULOS" sheetId="10" r:id="rId10"/>
    <sheet name="Mod. 4.2 - Ventas-Costes EmpMun" sheetId="11" r:id="rId11"/>
  </sheets>
  <externalReferences>
    <externalReference r:id="rId14"/>
    <externalReference r:id="rId15"/>
  </externalReferences>
  <definedNames>
    <definedName name="_xlnm.Print_Area" localSheetId="10">'Mod. 4.2 - Ventas-Costes EmpMun'!$B$1:$F$27</definedName>
    <definedName name="_xlnm.Print_Area" localSheetId="0">'Mod. F1 - PROGR. DE ACTUACION'!$B$7:$G$50</definedName>
    <definedName name="_xlnm.Print_Area" localSheetId="2">'Mod. F3.1 - OBJETIVOS'!$A$1:$A$51</definedName>
    <definedName name="_xlnm.Print_Area" localSheetId="3">'Mod. F3.2 - PAIF (resumen)'!$B$2:$C$21</definedName>
    <definedName name="_xlnm.Print_Area" localSheetId="4">'Mod. F4.1 - CTA. PERDIDAS Y G '!$B$1:$I$44</definedName>
    <definedName name="_xlnm.Print_Area" localSheetId="7">'Mod. F5 -  BALANCE SITUAC. PRVN'!$B$6:$I$79</definedName>
    <definedName name="_xlnm.Print_Area" localSheetId="8">'Mod. F6.1 - PREVIS. INGR.GASTOS'!$B$1:$G$17</definedName>
    <definedName name="_xlnm.Print_Area" localSheetId="5">'Mod.F4.2A- E.CAMBIOS PATRIMONIO'!$B$1:$E$36</definedName>
    <definedName name="_xlnm.Print_Area" localSheetId="6">'Mod.F4.2B E. CAMBIOS PATRIMON. '!$A$1:$Q$46</definedName>
    <definedName name="cap1">'[1]Mod.1 - ESTRUCTURA ECONOMIA'!$A$8:$G$84</definedName>
    <definedName name="Gastos_cap_I">'[1]Mod.1 - ESTRUCTURA ECONOMIA'!$A$8:$G$84</definedName>
    <definedName name="Gastos_cap_IV">'[1]Mod.1 - ESTRUCTURA ECONOMIA'!$A$85:$G$139</definedName>
    <definedName name="GASTOS_CAPITULO_1">'Mod. F6.1 - PREVIS. INGR.GASTOS'!$L$13</definedName>
    <definedName name="GASTOS_CAPITULO_2">'Mod. F6.1 - PREVIS. INGR.GASTOS'!$L$19</definedName>
    <definedName name="GASTOS_CAPITULO_3">'Mod. F6.1 - PREVIS. INGR.GASTOS'!$L$24</definedName>
    <definedName name="GASTOS_CAPITULO_6">'Mod. F6.1 - PREVIS. INGR.GASTOS'!$L$30</definedName>
    <definedName name="GASTOS_CAPITULO_8">'Mod. F6.1 - PREVIS. INGR.GASTOS'!$L$36</definedName>
    <definedName name="GASTOS_CAPITULO_9">'Mod. F6.1 - PREVIS. INGR.GASTOS'!$L$42</definedName>
    <definedName name="INGRESOS_CAPITULO_3">'Mod. F6.1 - PREVIS. INGR.GASTOS'!$N$11</definedName>
    <definedName name="INGRESOS_CAPITULO_4">'Mod. F6.1 - PREVIS. INGR.GASTOS'!$N$16</definedName>
    <definedName name="INGRESOS_CAPITULO_5">'Mod. F6.1 - PREVIS. INGR.GASTOS'!$N$38</definedName>
    <definedName name="INGRESOS_CAPITULO_6">'Mod. F6.1 - PREVIS. INGR.GASTOS'!$N$43</definedName>
    <definedName name="INGRESOS_CAPITULO_7">'Mod. F6.1 - PREVIS. INGR.GASTOS'!$N$47</definedName>
    <definedName name="INGRESOS_CAPITULO_8">'Mod. F6.1 - PREVIS. INGR.GASTOS'!$N$53</definedName>
    <definedName name="INGRESOS_CAPITULO_9">'Mod. F6.1 - PREVIS. INGR.GASTOS'!$N$58</definedName>
    <definedName name="_xlnm.Print_Titles" localSheetId="0">'Mod. F1 - PROGR. DE ACTUACION'!$1:$6</definedName>
    <definedName name="_xlnm.Print_Titles" localSheetId="4">'Mod. F4.1 - CTA. PERDIDAS Y G '!$1:$6</definedName>
    <definedName name="_xlnm.Print_Titles" localSheetId="7">'Mod. F5 -  BALANCE SITUAC. PRVN'!$1:$5</definedName>
    <definedName name="_xlnm.Print_Titles" localSheetId="8">'Mod. F6.1 - PREVIS. INGR.GASTOS'!$1:$3</definedName>
  </definedNames>
  <calcPr fullCalcOnLoad="1"/>
</workbook>
</file>

<file path=xl/sharedStrings.xml><?xml version="1.0" encoding="utf-8"?>
<sst xmlns="http://schemas.openxmlformats.org/spreadsheetml/2006/main" count="664" uniqueCount="483">
  <si>
    <t xml:space="preserve"> </t>
  </si>
  <si>
    <t>TRANSFERENCIAS CORRIENTES</t>
  </si>
  <si>
    <t>IMPORTE</t>
  </si>
  <si>
    <t xml:space="preserve">1.- Recursos procedentes de las operaciones. </t>
  </si>
  <si>
    <t>2.- Aportaciones de los accionistas</t>
  </si>
  <si>
    <t>a) Para ampliación de capital</t>
  </si>
  <si>
    <t>b) Para compensar pérdidas</t>
  </si>
  <si>
    <t>3.- Subvenciones de capital</t>
  </si>
  <si>
    <t>b).- Inmovilizaciones materiales</t>
  </si>
  <si>
    <t>b) Otras subvenciones</t>
  </si>
  <si>
    <t>4.- Deudas a largo plazo</t>
  </si>
  <si>
    <t>b) Inmovilizaciones materiales</t>
  </si>
  <si>
    <t xml:space="preserve">TOTAL INVERSION  </t>
  </si>
  <si>
    <t>TOTAL FINANCIACION</t>
  </si>
  <si>
    <t>OBJETIVOS ESTRATEGICOS</t>
  </si>
  <si>
    <t>CIFRA DE VENTAS</t>
  </si>
  <si>
    <t>PRODUCCION</t>
  </si>
  <si>
    <t>OBSERVACIONES</t>
  </si>
  <si>
    <t xml:space="preserve">PROGRAMA DE ACTUACION, INVERSIONES </t>
  </si>
  <si>
    <t>RENTAS QUE SE ESPERAN GENERAR</t>
  </si>
  <si>
    <t>SUELDOS Y SALARIOS</t>
  </si>
  <si>
    <t>OTROS GASTOS DE PERSONAL</t>
  </si>
  <si>
    <t>SEGURIDAD SOCIAL</t>
  </si>
  <si>
    <t>DIVIDENDO BRUTO</t>
  </si>
  <si>
    <t>INTERESES</t>
  </si>
  <si>
    <t>IMPUESTOS DIRECTOS A LA ACTIVIDAD</t>
  </si>
  <si>
    <t>IMPUESTOS INDIRECTOS</t>
  </si>
  <si>
    <t>BENEFICIOS RETENIDOS</t>
  </si>
  <si>
    <t>RENTA NETA</t>
  </si>
  <si>
    <t>AMORTIZACIONES</t>
  </si>
  <si>
    <t>PROVISIONES</t>
  </si>
  <si>
    <t>RENTA BRUTA</t>
  </si>
  <si>
    <t>a) Ventas</t>
  </si>
  <si>
    <t>b) Prestaciones de servicios</t>
  </si>
  <si>
    <t>b) Cargas sociales</t>
  </si>
  <si>
    <t>a) Servicios exteriores</t>
  </si>
  <si>
    <t>Esquema para obtencion de graficos</t>
  </si>
  <si>
    <t>ACTIVO</t>
  </si>
  <si>
    <t>II.- Existencias</t>
  </si>
  <si>
    <t xml:space="preserve">  1.- Comerciales</t>
  </si>
  <si>
    <t>II.- Prima de emisión</t>
  </si>
  <si>
    <t xml:space="preserve">  2.- Materias primas y otros aprovisionamientos</t>
  </si>
  <si>
    <t xml:space="preserve">  4.- Productos terminados.</t>
  </si>
  <si>
    <t xml:space="preserve">  5.- Aplicaciones informáticas</t>
  </si>
  <si>
    <t>V.- Resultados de ejercicios anteriores</t>
  </si>
  <si>
    <t xml:space="preserve">  1.-Remanente.</t>
  </si>
  <si>
    <t xml:space="preserve">  1.-Terrenos y construcciones</t>
  </si>
  <si>
    <t>GASTOS DE PERSONAL</t>
  </si>
  <si>
    <t>GASTOS BIENES CTES Y SERVICIOS</t>
  </si>
  <si>
    <t>GASTOS FINANCIEROS</t>
  </si>
  <si>
    <t>INGRESOS PATRIMONIALES</t>
  </si>
  <si>
    <t>INVERSIONES REALES</t>
  </si>
  <si>
    <t>TRANSFERENCIAS DE CAPITAL</t>
  </si>
  <si>
    <t>ACTIVOS FINANCIEROS</t>
  </si>
  <si>
    <t>PASIVOS FINANCIEROS</t>
  </si>
  <si>
    <t xml:space="preserve">TOTAL  GASTOS   </t>
  </si>
  <si>
    <t xml:space="preserve">TOTAL  INGRESOS   </t>
  </si>
  <si>
    <t>1.- GASTOS DE PERSONAL</t>
  </si>
  <si>
    <t>2.- GASTOS BIENES CORRIENTES Y SERVICIOS</t>
  </si>
  <si>
    <t>INGRESOS CAPITULO 4</t>
  </si>
  <si>
    <t>INGRESOS CAPITULO 5</t>
  </si>
  <si>
    <t>ENAJENACION DE INVERSIONES REALES</t>
  </si>
  <si>
    <t>INGRESOS CAPITULO 6</t>
  </si>
  <si>
    <t>INGRESOS CAPITULO 7</t>
  </si>
  <si>
    <t>INGRESOS CAPITULO 8</t>
  </si>
  <si>
    <t>INGRESOS CAPITULO 9</t>
  </si>
  <si>
    <t>EMPRESA:</t>
  </si>
  <si>
    <t>AYUNTAMIENTO DE EL PUERTO DE SANTA MARIA</t>
  </si>
  <si>
    <t>Cuadro de Financiación</t>
  </si>
  <si>
    <t>B) ESTADO DE FINANCIACION</t>
  </si>
  <si>
    <t>A) ESTADO DE INVERSIONES REALES</t>
  </si>
  <si>
    <t xml:space="preserve"> a1) Del Ayuntamiento</t>
  </si>
  <si>
    <t xml:space="preserve"> b1) Del Ayuntamiento</t>
  </si>
  <si>
    <t>a) Del Ayuntamiento</t>
  </si>
  <si>
    <t>5.- Enajenación de inmovilizado</t>
  </si>
  <si>
    <t>6.- Enajenación de acciones propias</t>
  </si>
  <si>
    <t xml:space="preserve">        Presupuesto 2002                                                  </t>
  </si>
  <si>
    <t>MEMORIA DE EVALUACIÓN ECONÓMICA DE LAS  INVERSIONES</t>
  </si>
  <si>
    <t>PROYECTOS DE INVERSION</t>
  </si>
  <si>
    <t>JUSTIFICACION</t>
  </si>
  <si>
    <t>CRITERIOS SELECCIÓN</t>
  </si>
  <si>
    <t>PLAZO RECUPERACION</t>
  </si>
  <si>
    <t>ANALISIS DE RENTABILIDAD</t>
  </si>
  <si>
    <t xml:space="preserve">OBJETIVOS DEL PRESUPUESTO </t>
  </si>
  <si>
    <t>PUESTOS DE TRABAJO A CREAR</t>
  </si>
  <si>
    <t>RENTAS</t>
  </si>
  <si>
    <t>ESTADO DE GASTOS</t>
  </si>
  <si>
    <t>ESTADO DE INGRESOS</t>
  </si>
  <si>
    <t>Exceso de financiación sobre inversión.......</t>
  </si>
  <si>
    <t>Exceso de inversión sobre financiación.....</t>
  </si>
  <si>
    <t>GASTOS CAPITULO 1</t>
  </si>
  <si>
    <t>GASTOS CAPITULO 2</t>
  </si>
  <si>
    <t>GASTOS CAPITULO 3</t>
  </si>
  <si>
    <t>GASTOS CAPITULO 6</t>
  </si>
  <si>
    <t>GASTOS CAPITULO 8</t>
  </si>
  <si>
    <t xml:space="preserve"> + 6 Inversiones PAIF </t>
  </si>
  <si>
    <t xml:space="preserve"> + 7 Inversiones PAIF </t>
  </si>
  <si>
    <t xml:space="preserve"> + 4 Financiación  PAIF </t>
  </si>
  <si>
    <t xml:space="preserve"> + 5.c Financiación PAIF</t>
  </si>
  <si>
    <t xml:space="preserve"> + 6 Financiación PAIF</t>
  </si>
  <si>
    <t xml:space="preserve"> + 7 Financiación PAIF</t>
  </si>
  <si>
    <t xml:space="preserve"> + 3 Financiación PAIF</t>
  </si>
  <si>
    <t xml:space="preserve"> + 5.b Financiación PAIF</t>
  </si>
  <si>
    <t xml:space="preserve"> + 5.a Financiación PAIF</t>
  </si>
  <si>
    <t xml:space="preserve"> + Disminución capital circulante PAIF</t>
  </si>
  <si>
    <t xml:space="preserve"> - Aumento capital circulante PAIF</t>
  </si>
  <si>
    <t>Anexo 3, Documento F1</t>
  </si>
  <si>
    <t>Anexo 3, Documento F2</t>
  </si>
  <si>
    <t>Anexo 3, Documento F5</t>
  </si>
  <si>
    <t>Composición del Estado de Previsión</t>
  </si>
  <si>
    <t xml:space="preserve">  A) ACTIVO NO CORRIENTE</t>
  </si>
  <si>
    <t>I.- Inmovilizado Intangible</t>
  </si>
  <si>
    <t xml:space="preserve">  1.- Desarrollo</t>
  </si>
  <si>
    <t xml:space="preserve">  2.- Concesiones</t>
  </si>
  <si>
    <t xml:space="preserve">  3.- Patentes, licencias, marcas y similares</t>
  </si>
  <si>
    <t xml:space="preserve">  4.- Fondo de comercio</t>
  </si>
  <si>
    <t xml:space="preserve">  6.- Otro inmovilizado intangible</t>
  </si>
  <si>
    <t>II.- Inmovilizaciones material</t>
  </si>
  <si>
    <t xml:space="preserve">  2.-Instalaciones técnicas y otro inmovilizado material</t>
  </si>
  <si>
    <t xml:space="preserve">  3.-Inmovilizado en curso y anticipos</t>
  </si>
  <si>
    <t>III.- Inversiones Inmobiliarias</t>
  </si>
  <si>
    <t xml:space="preserve">  1.-Terrenos</t>
  </si>
  <si>
    <t xml:space="preserve">  2.-Construcciones</t>
  </si>
  <si>
    <t>IV.- Inversiones en empresas del grupo y asociadas a largo plazo</t>
  </si>
  <si>
    <t xml:space="preserve">  1.-Instrumentos de patrimonio</t>
  </si>
  <si>
    <t xml:space="preserve">  2.-Créditos a empresas</t>
  </si>
  <si>
    <t xml:space="preserve">  3.-Valores representativos de deuda</t>
  </si>
  <si>
    <t xml:space="preserve">  4.-Derivados</t>
  </si>
  <si>
    <t xml:space="preserve">  5.-Otros activos financieros</t>
  </si>
  <si>
    <t>V.- Inversiones financieras a largo plazo</t>
  </si>
  <si>
    <t xml:space="preserve">  2.-Créditos a terceros</t>
  </si>
  <si>
    <t>VI.- Activos por Impuesto diferido</t>
  </si>
  <si>
    <t xml:space="preserve"> B) ACTIVO CORRIENTE</t>
  </si>
  <si>
    <t>I.- Activos no corrientes mantenidos para la venta</t>
  </si>
  <si>
    <t xml:space="preserve">  3.- Productos en curso </t>
  </si>
  <si>
    <t xml:space="preserve">  5.- Subproductos, residuos y materiales recuperados</t>
  </si>
  <si>
    <t xml:space="preserve">  6.- Anticipos a proveedores</t>
  </si>
  <si>
    <t>III.- Deudores comerciales y otras cuentas a cobrar</t>
  </si>
  <si>
    <t xml:space="preserve">  3.- Deudores varios.</t>
  </si>
  <si>
    <t xml:space="preserve">  2.- Clientes, empresas del grupo y asociadas</t>
  </si>
  <si>
    <t xml:space="preserve">  1.- Clientes por ventas y prestaciones de servicios.</t>
  </si>
  <si>
    <t xml:space="preserve">  4.- Personal</t>
  </si>
  <si>
    <t xml:space="preserve">  5.- Activos por impuesto corriente</t>
  </si>
  <si>
    <t xml:space="preserve">  6.- Otros créditos con las Administraciones Públicas.</t>
  </si>
  <si>
    <t xml:space="preserve">  7.- Accionistas (socios) por desembolsos exigidos</t>
  </si>
  <si>
    <t>IV.- Inversiones en empresas del grupo y asociadas a corto plazo</t>
  </si>
  <si>
    <t>V.- Inversiones financieras a corto plazo</t>
  </si>
  <si>
    <t>VI.- Periodificaciones a corto plazo</t>
  </si>
  <si>
    <t>VII.- Efectivo y otros activos líquidos equivalentes</t>
  </si>
  <si>
    <t xml:space="preserve">  1.-Tesorería</t>
  </si>
  <si>
    <t xml:space="preserve">  2.-Otros activos líquidos equivalentes</t>
  </si>
  <si>
    <t xml:space="preserve">TOTAL ACTIVO (A + B): </t>
  </si>
  <si>
    <t>PATRIMONIO NETO Y PASIVO</t>
  </si>
  <si>
    <t xml:space="preserve">  A) PATRIMONIO NETO</t>
  </si>
  <si>
    <t xml:space="preserve">I.- Capital </t>
  </si>
  <si>
    <t xml:space="preserve">  1.- Capital escriturado</t>
  </si>
  <si>
    <t xml:space="preserve">  2.- (Capital no exigido)</t>
  </si>
  <si>
    <t xml:space="preserve">III.- Reservas </t>
  </si>
  <si>
    <t xml:space="preserve">  2.- Otras reservas</t>
  </si>
  <si>
    <t xml:space="preserve">  1.- Legal y estatutarias</t>
  </si>
  <si>
    <t>IV.- (Acciones y participaciones en patrimonio propias)</t>
  </si>
  <si>
    <t xml:space="preserve">  2.- (Resultados negativos de ejercicios anteriores)</t>
  </si>
  <si>
    <t>VI.- Otras aportaciones de socios</t>
  </si>
  <si>
    <t>VII.- Resultado del ejercicio</t>
  </si>
  <si>
    <t>VIII.- (Dividendo a cuenta)</t>
  </si>
  <si>
    <t>I.- Activos financieros disponibles para la venta</t>
  </si>
  <si>
    <t>II.- Operaciones de cobertura</t>
  </si>
  <si>
    <t>III.- Otros</t>
  </si>
  <si>
    <t xml:space="preserve">  B) PASIVO NO CORRIENTE</t>
  </si>
  <si>
    <t>I.- Provisiones a largo plazo</t>
  </si>
  <si>
    <t xml:space="preserve">  1.- Obligaciones por prestaciones a largo plazo al personal</t>
  </si>
  <si>
    <t xml:space="preserve">  2.- Actuaciones medioambientales</t>
  </si>
  <si>
    <t xml:space="preserve">  3.- Provisiones por reestructuración</t>
  </si>
  <si>
    <t xml:space="preserve">  4.- Otras provisiones</t>
  </si>
  <si>
    <t>II.- Deudas a largo plazo</t>
  </si>
  <si>
    <t xml:space="preserve">  1.- Obligaciones y otros valores negociables</t>
  </si>
  <si>
    <t xml:space="preserve">  2.- Deudas con entidades de crédito</t>
  </si>
  <si>
    <t xml:space="preserve">  3.- Acreedores por arrendamiento financiero</t>
  </si>
  <si>
    <t xml:space="preserve">  4.- Derivados</t>
  </si>
  <si>
    <t xml:space="preserve">  5.- Otros pasivos financieros</t>
  </si>
  <si>
    <t>IV.- Pasivos por impuesto diferido</t>
  </si>
  <si>
    <t>V.- Periodificaciones a largo plazo</t>
  </si>
  <si>
    <t xml:space="preserve">  C) PASIVO  CORRIENTE</t>
  </si>
  <si>
    <t>II.- Provisiones a corto plazo</t>
  </si>
  <si>
    <t>III.- Deudas a corto plazo</t>
  </si>
  <si>
    <t>V.- Acreedores comerciales y otras cuentas a pagar</t>
  </si>
  <si>
    <t xml:space="preserve">  1.- Proveedores</t>
  </si>
  <si>
    <t xml:space="preserve">  2.- Proveedores, empresas del grupo y asociadas</t>
  </si>
  <si>
    <t xml:space="preserve">  3.- Acreedores varios</t>
  </si>
  <si>
    <t xml:space="preserve">  4.- Personal (remuneraciones pendientes de pago)</t>
  </si>
  <si>
    <t xml:space="preserve">  5.- Pasivos por impuesto corriente</t>
  </si>
  <si>
    <t xml:space="preserve">  6.- Otras deudas con las Administraciones Públicas</t>
  </si>
  <si>
    <t xml:space="preserve">  7.- Anticipos de clientes</t>
  </si>
  <si>
    <t>TOTAL PATRIMONIO NETO Y PASIVO (A+B+C)</t>
  </si>
  <si>
    <t xml:space="preserve">  A) OPERACIONES CONTINUADAS</t>
  </si>
  <si>
    <t xml:space="preserve">  3.- Trabajos realizados por la empresa para su activo</t>
  </si>
  <si>
    <t xml:space="preserve">  4.- Aprovisionamientos</t>
  </si>
  <si>
    <t>a) Consumo de mercaderías</t>
  </si>
  <si>
    <t>b) Consumo de materias primas y otras materias consumibles</t>
  </si>
  <si>
    <t>c) Trabajos realizados por otras empresas</t>
  </si>
  <si>
    <t>d) Deterioro de mercaderías, materias primas y otros aprovisionamientos</t>
  </si>
  <si>
    <t xml:space="preserve">  5.- Otros ingresos de explotación</t>
  </si>
  <si>
    <t>a) Ingresos accesorios y otros de gestión corriente</t>
  </si>
  <si>
    <t>b) Subvenciones de explotación incorporadas al resultado del ejercicio</t>
  </si>
  <si>
    <t xml:space="preserve">  6.- Gastos de personal</t>
  </si>
  <si>
    <t>a) Sueldos, salarios y asimilados</t>
  </si>
  <si>
    <t>c) Provisiones</t>
  </si>
  <si>
    <t xml:space="preserve">  7.- Otros gastos de explotación</t>
  </si>
  <si>
    <t>b) Tributos</t>
  </si>
  <si>
    <t>d) Otros gastos de gestión corriente</t>
  </si>
  <si>
    <t xml:space="preserve">  8.- Amortización del Inmovilizado</t>
  </si>
  <si>
    <t xml:space="preserve">  9.- Imputación de subvenciones de Inmovilizado no financiero y otras</t>
  </si>
  <si>
    <t xml:space="preserve"> 11.- Deterioro y resultado por enajenaciones del Inmovilizado</t>
  </si>
  <si>
    <t xml:space="preserve"> 10.- Excesos de provisiones</t>
  </si>
  <si>
    <t>a) Deterioros y pérdidas</t>
  </si>
  <si>
    <t>b) Resultados por enajenaciones y otras</t>
  </si>
  <si>
    <t>a) De participaciones en instrumentos de patrimonio</t>
  </si>
  <si>
    <t>a) Por deudas con empresas del grupo y asociadas</t>
  </si>
  <si>
    <t>c) Por actualización de provisiones</t>
  </si>
  <si>
    <t xml:space="preserve">  B) OPERACIONES INTERRUMPIDAS</t>
  </si>
  <si>
    <t>b) De valores negociables y otros instrumentos financieros</t>
  </si>
  <si>
    <t>comerciales</t>
  </si>
  <si>
    <t xml:space="preserve">c) Pérdidas, deterioro y variación de provisiones por operaciones </t>
  </si>
  <si>
    <t xml:space="preserve">  2.- Variación de existencias de productos terminados y en curso de </t>
  </si>
  <si>
    <t xml:space="preserve">  fabricación</t>
  </si>
  <si>
    <t xml:space="preserve"> A.1) RESULTADO DE EXPLOTACIÓN (1+2+3+4+5+6+7+8+9+10+11).......</t>
  </si>
  <si>
    <t xml:space="preserve">III.- Deudas con empresas del grupo y asociadas a </t>
  </si>
  <si>
    <t xml:space="preserve">       largo plazo</t>
  </si>
  <si>
    <t xml:space="preserve">  A-1) Fondos propios</t>
  </si>
  <si>
    <t>IX.- Otros Instrumentos de patrimonio neto</t>
  </si>
  <si>
    <t xml:space="preserve">I.- Pasivos vinculados con activos no corrientes </t>
  </si>
  <si>
    <t xml:space="preserve">    mantenidos para la venta</t>
  </si>
  <si>
    <t xml:space="preserve">IV.- Deudas con empresas del grupo y asociadas a </t>
  </si>
  <si>
    <t xml:space="preserve">       corto plazo</t>
  </si>
  <si>
    <t xml:space="preserve">  A-2) Ajustes por cambios de valor</t>
  </si>
  <si>
    <t xml:space="preserve">  A-3) Subvenciones, donaciones y legados recibidos</t>
  </si>
  <si>
    <t>Transferencias a la cuenta de pérdidas y ganancias</t>
  </si>
  <si>
    <t>TOTAL DE INGRESOS Y GASTOS RECONOCIDOS (A+B+C)</t>
  </si>
  <si>
    <t xml:space="preserve"> + 2.a Inversiones PAIF</t>
  </si>
  <si>
    <t xml:space="preserve"> + 2.b Inversiones PAIF</t>
  </si>
  <si>
    <t xml:space="preserve"> + 2.c Inversiones PAIF</t>
  </si>
  <si>
    <t xml:space="preserve"> + 2.d Inversiones PAIF</t>
  </si>
  <si>
    <t xml:space="preserve"> + 4 Inversiones PAIF</t>
  </si>
  <si>
    <t xml:space="preserve"> + 5 Inversiones PAIF </t>
  </si>
  <si>
    <t xml:space="preserve"> + 5.d Financiación PAIF</t>
  </si>
  <si>
    <t>CUENTAS</t>
  </si>
  <si>
    <t>2.- Adquisiciones de Activos no Corrientes</t>
  </si>
  <si>
    <t>a).- Inmovilizaciones intangibles</t>
  </si>
  <si>
    <t>1. Desarrollo</t>
  </si>
  <si>
    <t>2. Concesiones</t>
  </si>
  <si>
    <t>3. Patentes, licencias, marcas</t>
  </si>
  <si>
    <t>4. Fondo de comercio</t>
  </si>
  <si>
    <t>5. Aplicaciones informáticas</t>
  </si>
  <si>
    <t>6. Otro inmovilizado intangible</t>
  </si>
  <si>
    <r>
      <t>1.- Recursos aplicados en las operaciones</t>
    </r>
    <r>
      <rPr>
        <b/>
        <sz val="12"/>
        <rFont val="Arial"/>
        <family val="2"/>
      </rPr>
      <t xml:space="preserve"> </t>
    </r>
  </si>
  <si>
    <t>1.Terrenos y construcciones</t>
  </si>
  <si>
    <t>2.Instalaciones técnicas y otro inmovilizado material</t>
  </si>
  <si>
    <t>3.Inmovilizado en curso y anticipos</t>
  </si>
  <si>
    <t>c).- Inversiones inmobiliarias</t>
  </si>
  <si>
    <t xml:space="preserve">1.Terrenos </t>
  </si>
  <si>
    <t>2.Construcciones</t>
  </si>
  <si>
    <t>1 Obligaciones y otros valores negociables</t>
  </si>
  <si>
    <t>4 Derivados</t>
  </si>
  <si>
    <t>1.Instrumentos de patrimonio</t>
  </si>
  <si>
    <t>3.Valores representativos de deuda</t>
  </si>
  <si>
    <t>4.Derivados</t>
  </si>
  <si>
    <t>5.Otros activos financieros</t>
  </si>
  <si>
    <t>3.- Adquisición de acciones propias</t>
  </si>
  <si>
    <t>4.- Reducciones de capital</t>
  </si>
  <si>
    <t>5.- Dividendos</t>
  </si>
  <si>
    <t>1.Obligaciones y otros valores negociables</t>
  </si>
  <si>
    <t>7.- Provisiones a largo plazo</t>
  </si>
  <si>
    <t>6.- Canc.o traspaso a corto deuda largo plazo</t>
  </si>
  <si>
    <t>a) Inmovilizaciones intangibles</t>
  </si>
  <si>
    <t>c) Inversiones inmobiliarias</t>
  </si>
  <si>
    <t>d) Inversiones financieras</t>
  </si>
  <si>
    <t>GASTOS CAPITULO 9</t>
  </si>
  <si>
    <t xml:space="preserve"> +1 +/- 2 -4 PYG</t>
  </si>
  <si>
    <t xml:space="preserve"> +3 +5a +10 PYG</t>
  </si>
  <si>
    <t xml:space="preserve">d ) Inversiones financieras a largo plazo </t>
  </si>
  <si>
    <t>3. Acreedores por arrendamiento financiero</t>
  </si>
  <si>
    <t>4. Derivados</t>
  </si>
  <si>
    <t>5. Otros pasivos financieros</t>
  </si>
  <si>
    <t xml:space="preserve"> Inversiones Financieras</t>
  </si>
  <si>
    <t>Escriturado</t>
  </si>
  <si>
    <t>No exigido</t>
  </si>
  <si>
    <t>Capital</t>
  </si>
  <si>
    <t>Prima de emisión</t>
  </si>
  <si>
    <t>Reservas</t>
  </si>
  <si>
    <t>(Acciones y participaciones en patrimonio propias)</t>
  </si>
  <si>
    <t>Resultados de ejercicios anteriores</t>
  </si>
  <si>
    <t>Otras aportaciones de socios</t>
  </si>
  <si>
    <t>Resultado del ejercicio</t>
  </si>
  <si>
    <t>(Dividendo a cuenta)</t>
  </si>
  <si>
    <t>Otros instrumentos de patrimonio neto</t>
  </si>
  <si>
    <t>Ajustes por cambios de valor</t>
  </si>
  <si>
    <t>Subvenciones y donaciones y legados recibidos</t>
  </si>
  <si>
    <t>I. Total ingresos y gastos reconocidos</t>
  </si>
  <si>
    <t>II. Operaciones con socios o propietarios</t>
  </si>
  <si>
    <t xml:space="preserve">   1. Aumentos de capital</t>
  </si>
  <si>
    <t xml:space="preserve">   2. (-) Reducciones de capital</t>
  </si>
  <si>
    <t xml:space="preserve">   3. Conversion de pasivos financ. en patrimonio neto</t>
  </si>
  <si>
    <t>(conversión obligaciones, condonaciones de deudas)</t>
  </si>
  <si>
    <t xml:space="preserve">   4. (-) Distribución de dividendos</t>
  </si>
  <si>
    <t xml:space="preserve">   5. Operaciones con acciones o participaciones propias (netas)</t>
  </si>
  <si>
    <t>Ingresos y gastos Imputados directamente al patrimonio</t>
  </si>
  <si>
    <t>neto</t>
  </si>
  <si>
    <t xml:space="preserve">   6. Incremento (reducción) de patrimonio neto resultante </t>
  </si>
  <si>
    <t>de una combinación de negocios</t>
  </si>
  <si>
    <t xml:space="preserve">   7. Otras operaciones con socios o propietarios</t>
  </si>
  <si>
    <t>III. Otras variaciones del patrimonio neto</t>
  </si>
  <si>
    <t xml:space="preserve"> neto (I+II+III+IV+V)</t>
  </si>
  <si>
    <t>obligaciones, condonaciones de deudas)</t>
  </si>
  <si>
    <t xml:space="preserve">   3. Conversion de pasivos financ. en patrimonio neto (conversión </t>
  </si>
  <si>
    <t>combinación de negocios</t>
  </si>
  <si>
    <t xml:space="preserve">   6. Incremento (reducción) de patrimonio neto resultante de una </t>
  </si>
  <si>
    <t xml:space="preserve"> combinación de negocios</t>
  </si>
  <si>
    <t xml:space="preserve">   5. Operaciones con acciones o participaciones propias  (netas)</t>
  </si>
  <si>
    <t xml:space="preserve"> obligaciones, condonaciones de deudas)</t>
  </si>
  <si>
    <t xml:space="preserve">   3. Conversion de pasivos financ. en patrimonio neto (conversión</t>
  </si>
  <si>
    <t xml:space="preserve"> (VI+VII+VIII+IX)</t>
  </si>
  <si>
    <t>3 Acreedores por arrendamiento financiero</t>
  </si>
  <si>
    <t xml:space="preserve">7.- Cancelación anticipada o trasp. a corto de </t>
  </si>
  <si>
    <t xml:space="preserve">ESTADO DE INGRESOS Y GASTOS RECONOCIDOS </t>
  </si>
  <si>
    <r>
      <t xml:space="preserve">  </t>
    </r>
    <r>
      <rPr>
        <b/>
        <u val="single"/>
        <sz val="12"/>
        <rFont val="Arial"/>
        <family val="2"/>
      </rPr>
      <t>A) Resultado de la cuenta de pérdidas y ganancias</t>
    </r>
  </si>
  <si>
    <r>
      <t xml:space="preserve">  </t>
    </r>
    <r>
      <rPr>
        <b/>
        <u val="single"/>
        <sz val="12"/>
        <rFont val="Arial"/>
        <family val="2"/>
      </rPr>
      <t>B) Total Ingresos y gastos Imputados directamente en el  patrimonio</t>
    </r>
  </si>
  <si>
    <r>
      <t xml:space="preserve">  </t>
    </r>
    <r>
      <rPr>
        <b/>
        <u val="single"/>
        <sz val="12"/>
        <rFont val="Arial"/>
        <family val="2"/>
      </rPr>
      <t>C) Total transferencias a la cuenta de pérdidas y ganancias</t>
    </r>
  </si>
  <si>
    <t xml:space="preserve">   I. Por valoración Instrumentos financieros</t>
  </si>
  <si>
    <t xml:space="preserve">   II. Por coberturas de flujos de efectivo</t>
  </si>
  <si>
    <t xml:space="preserve">   III. Subvenciones, donaciones y legados recbidos</t>
  </si>
  <si>
    <t xml:space="preserve">   IV. Por ganancias y pérdidas actuariales y otros ajustes</t>
  </si>
  <si>
    <t xml:space="preserve">   V. Efecto Impositivo</t>
  </si>
  <si>
    <t xml:space="preserve">      1.- Activos financieros disponibles para la venta</t>
  </si>
  <si>
    <t xml:space="preserve">      2.- Otros ingresos/gastos</t>
  </si>
  <si>
    <t xml:space="preserve">   VI. Por valoración de instrumentos financieros</t>
  </si>
  <si>
    <t xml:space="preserve">   VII. Por coberturas de flujos de efectivo</t>
  </si>
  <si>
    <t xml:space="preserve">   VIII. Subvenciones, donaciones y legados recibidos</t>
  </si>
  <si>
    <t xml:space="preserve">   IX. Efecto impositivo</t>
  </si>
  <si>
    <t xml:space="preserve"> + 6 PYG</t>
  </si>
  <si>
    <t>3.- GASTOS FINANCIEROS</t>
  </si>
  <si>
    <t>6.- INVERSIONES REALES</t>
  </si>
  <si>
    <t>8.- ACTIVOS FINANCIEROS</t>
  </si>
  <si>
    <t xml:space="preserve"> + 3  Inversiones PAIF</t>
  </si>
  <si>
    <t>9.- PASIVOS FINANCIEROS</t>
  </si>
  <si>
    <t>4.- TRANSFERENCIAS CORRIENTES</t>
  </si>
  <si>
    <t xml:space="preserve"> + 5.b PYG</t>
  </si>
  <si>
    <t>5.- INGRESOS PATRIMONIALES</t>
  </si>
  <si>
    <t>6.- ENAJENACION DE INVERSIONES REALES</t>
  </si>
  <si>
    <t>7.- TRANSFERENCIAS DE CAPITAL</t>
  </si>
  <si>
    <t xml:space="preserve"> + 2.b Financiación PAIF</t>
  </si>
  <si>
    <t xml:space="preserve"> + 2.a Financiación  PAIF </t>
  </si>
  <si>
    <r>
      <t xml:space="preserve"> +/- </t>
    </r>
    <r>
      <rPr>
        <sz val="8"/>
        <rFont val="Georgia"/>
        <family val="1"/>
      </rPr>
      <t>V</t>
    </r>
    <r>
      <rPr>
        <sz val="8"/>
        <rFont val="MS Sans Serif"/>
        <family val="0"/>
      </rPr>
      <t xml:space="preserve"> ECPN </t>
    </r>
  </si>
  <si>
    <r>
      <t xml:space="preserve">  +/- </t>
    </r>
    <r>
      <rPr>
        <sz val="8"/>
        <rFont val="Georgia"/>
        <family val="1"/>
      </rPr>
      <t>I</t>
    </r>
    <r>
      <rPr>
        <sz val="8"/>
        <rFont val="MS Sans Serif"/>
        <family val="0"/>
      </rPr>
      <t xml:space="preserve"> + </t>
    </r>
    <r>
      <rPr>
        <sz val="8"/>
        <rFont val="Georgia"/>
        <family val="1"/>
      </rPr>
      <t>II</t>
    </r>
    <r>
      <rPr>
        <sz val="8"/>
        <rFont val="MS Sans Serif"/>
        <family val="0"/>
      </rPr>
      <t xml:space="preserve">(+) +/- </t>
    </r>
    <r>
      <rPr>
        <sz val="8"/>
        <rFont val="Georgia"/>
        <family val="1"/>
      </rPr>
      <t>IV</t>
    </r>
    <r>
      <rPr>
        <sz val="8"/>
        <rFont val="MS Sans Serif"/>
        <family val="0"/>
      </rPr>
      <t xml:space="preserve"> ECPN</t>
    </r>
  </si>
  <si>
    <r>
      <t xml:space="preserve"> + </t>
    </r>
    <r>
      <rPr>
        <sz val="8"/>
        <rFont val="Georgia"/>
        <family val="1"/>
      </rPr>
      <t>II</t>
    </r>
    <r>
      <rPr>
        <sz val="8"/>
        <rFont val="MS Sans Serif"/>
        <family val="0"/>
      </rPr>
      <t xml:space="preserve"> (-) ECPN</t>
    </r>
  </si>
  <si>
    <t>TOTAL(*)</t>
  </si>
  <si>
    <t>(*)Los importes de la columna TOTAL corresponden a la suma de todas las columnas de las págs. 1 y 2</t>
  </si>
  <si>
    <t>PYG: Pérdidas y ganancias</t>
  </si>
  <si>
    <t>PAIF: Plan de actuación, inversiones y financiación</t>
  </si>
  <si>
    <t>ECPN: Estado de cambios del Patrimonio Neto</t>
  </si>
  <si>
    <t>ESTADO DE CAMBIOS EN EL PATRIMONIO NETO</t>
  </si>
  <si>
    <t>Anexo 3, Documento F3.1</t>
  </si>
  <si>
    <t>Anexo 3, Documento F3.2</t>
  </si>
  <si>
    <t>Anexo 3, Documento F4.1</t>
  </si>
  <si>
    <t>Anexo 3, Documento F4.2-A</t>
  </si>
  <si>
    <t>Anexo 3, Documento F4.2-B</t>
  </si>
  <si>
    <t>Anexo 3, Documento F6.1</t>
  </si>
  <si>
    <t>Anexo 3, Documento F6.2</t>
  </si>
  <si>
    <t>I. Ajustes por cambios de criterio 2008 y anteriores</t>
  </si>
  <si>
    <t>II. Ajustes por errores 2008 y anteriores</t>
  </si>
  <si>
    <t>I. Ajustes por cambios de criterio 2009</t>
  </si>
  <si>
    <t>II. Ajustes por errores 2009</t>
  </si>
  <si>
    <t>EMPRESA: SUVIPUERTO, S.A.</t>
  </si>
  <si>
    <t xml:space="preserve"> + 15 PYG</t>
  </si>
  <si>
    <t xml:space="preserve"> + 17 (-) PYG</t>
  </si>
  <si>
    <t>1.</t>
  </si>
  <si>
    <t>Importe neto de la cifra de negocios</t>
  </si>
  <si>
    <t>Del Inmovilizado intangible</t>
  </si>
  <si>
    <t>Del Inmovilizado material</t>
  </si>
  <si>
    <t>De las inversiones financieras</t>
  </si>
  <si>
    <t xml:space="preserve">12. </t>
  </si>
  <si>
    <t>Diferencias negativas en combinaciones de negocios</t>
  </si>
  <si>
    <t>12.a</t>
  </si>
  <si>
    <t>Subvenciones concedidas y transferencias realizadas por la entidad</t>
  </si>
  <si>
    <t>- al sector público local de carácter administrativo</t>
  </si>
  <si>
    <t>- al sector público lcal de carácter empresarial o fundacional</t>
  </si>
  <si>
    <t>- a otros</t>
  </si>
  <si>
    <t>Otros resultados</t>
  </si>
  <si>
    <t>Ingresos financieros</t>
  </si>
  <si>
    <t>c) Imputación de subvenciones, donaciones y legados de carácter financiero</t>
  </si>
  <si>
    <t xml:space="preserve"> 15.</t>
  </si>
  <si>
    <t>Gastos financieros</t>
  </si>
  <si>
    <t xml:space="preserve">  b) Por deudas con terceros</t>
  </si>
  <si>
    <t xml:space="preserve"> 16- </t>
  </si>
  <si>
    <t>Variación de valor razonable en instrumentos financieros</t>
  </si>
  <si>
    <t>Diferencias de cambio</t>
  </si>
  <si>
    <t>Deterioro y resultado por enajenaciones de instrumentos financieros</t>
  </si>
  <si>
    <t>Otros ingresos y gastos de carácter financiero</t>
  </si>
  <si>
    <t xml:space="preserve"> A.2) RESULTADO FINANCIERO (14+15+16+17+18+19)</t>
  </si>
  <si>
    <t>a) Amortización del inmovilizado intangible</t>
  </si>
  <si>
    <t xml:space="preserve"> A.3) RESULTADO ANTES DE IMPUESTOS (A.1+A.2)</t>
  </si>
  <si>
    <t>b) Amortización del inmovilizado material</t>
  </si>
  <si>
    <t xml:space="preserve"> Impuestos sobre beneficios</t>
  </si>
  <si>
    <t>c) Amortización de las inversiones inmobiliarias</t>
  </si>
  <si>
    <t xml:space="preserve">A.4) RESULTADO DEL EJERCICIO PROCEDENTE DE OPERACIONES </t>
  </si>
  <si>
    <t xml:space="preserve">    CONTINUADAS (A.3+20) ...................................................................</t>
  </si>
  <si>
    <t xml:space="preserve"> Resultado del ejercicio procedente de operaciones interumpidas neto </t>
  </si>
  <si>
    <t>A.5) RESULTADO DEL EJERCICIO (A.4+21)</t>
  </si>
  <si>
    <t>2 Deudas con Empresas del Grupo</t>
  </si>
  <si>
    <t>5 Otros pasivos financieros (Fianzas recibidas)</t>
  </si>
  <si>
    <t>OBJETIVOS Y ACCIONES A DESARROLLAR EN 2016</t>
  </si>
  <si>
    <t>a) Gastos excepcionales</t>
  </si>
  <si>
    <t>b) Ingresos excepcionales</t>
  </si>
  <si>
    <t xml:space="preserve"> + 7 PYG + 13a)</t>
  </si>
  <si>
    <t xml:space="preserve"> + 20 PYG</t>
  </si>
  <si>
    <t xml:space="preserve"> + 16 (-) PYG</t>
  </si>
  <si>
    <t xml:space="preserve"> +13+14+16(+)+17(+) PYG</t>
  </si>
  <si>
    <t xml:space="preserve">  -11a +/-11b -18+/-21 PYG</t>
  </si>
  <si>
    <t>(Aumento Capital Circulante)</t>
  </si>
  <si>
    <t xml:space="preserve"> (Disminución del Capital Circulante)</t>
  </si>
  <si>
    <t xml:space="preserve">2.Créditos a terceros </t>
  </si>
  <si>
    <t xml:space="preserve">5.Otros activos financieros </t>
  </si>
  <si>
    <t>EMPRESA:  SUVIPUERTO, S.A.</t>
  </si>
  <si>
    <t>PARQUE VIVIENDAS MUNICIPALES</t>
  </si>
  <si>
    <t>CONVENIO AYUNTAMIENTO</t>
  </si>
  <si>
    <t>GESTION</t>
  </si>
  <si>
    <t>INDEFINIDO</t>
  </si>
  <si>
    <t>GASTOS = INGRESOS</t>
  </si>
  <si>
    <t>CUMPLIMIENTO DE LOS PROYECTOS Y PROGRAMAS DESCRITOS EN LA MEMORIA</t>
  </si>
  <si>
    <t>ENCOMIENDA MUNICIPAL</t>
  </si>
  <si>
    <t xml:space="preserve">REGISTRO MUNICIPAL DE DEMANDANTES </t>
  </si>
  <si>
    <t>DE VIVIENDA</t>
  </si>
  <si>
    <t>PRESUPUESTADO 2016:    444.035,80</t>
  </si>
  <si>
    <r>
      <t>EMPRESA:</t>
    </r>
    <r>
      <rPr>
        <b/>
        <sz val="10"/>
        <rFont val="Arial"/>
        <family val="2"/>
      </rPr>
      <t xml:space="preserve">     SUVIPUERTO, S.A.</t>
    </r>
  </si>
  <si>
    <t>Presupuesto 2017</t>
  </si>
  <si>
    <t>PROGRAMA DE ACTUACION, INVERSIONES Y FINANCIACIÓN (PAIF) 2017</t>
  </si>
  <si>
    <t>PRESUPUESTO 2017</t>
  </si>
  <si>
    <t>PROGRAMA DE ACTUACIÓN INVERSIONES Y FINANCIACIÓN (PAIF) 2017</t>
  </si>
  <si>
    <t>EJECUTADO 2015:             439.628,36</t>
  </si>
  <si>
    <t>UNIDAD DE MEDIDA__________________     % S/PREV. 2016____________</t>
  </si>
  <si>
    <t>PLANTILLA 31-12-2015  ______9__________</t>
  </si>
  <si>
    <t>PLANTILLA PREV. 31-12-2016  ______9__________</t>
  </si>
  <si>
    <t>PLANTILLA PREV. 31-12-2017  ______9__________</t>
  </si>
  <si>
    <t xml:space="preserve"> Y FINANCIACIÓN (PAIF) 2017</t>
  </si>
  <si>
    <t>2016 (estimado)</t>
  </si>
  <si>
    <t>CUENTA DE PÉRDIDAS Y GANANCIAS PREVISIONAL 2017</t>
  </si>
  <si>
    <t>BALANCE DE SITUACION PREVISIONAL 2017</t>
  </si>
  <si>
    <t>A) ESTADO DE INGRESOS Y GASTOS RECONOCIDOS CORRESPONDIENTE AL EJERCICIO TERMINADO EL 31 DE DICIEMBRE DE 2017</t>
  </si>
  <si>
    <t>B) ESTADO TOTAL DE CAMBIOS EN EL PATRIMONIO NETO CORRESPONDIENTE AL EJERCICIO TERMINADO EL 31 DE DICIEMBRE DE 2017</t>
  </si>
  <si>
    <t>ESTADO DE PREVISION DE INGRESOS Y GASTOS 2017</t>
  </si>
  <si>
    <r>
      <t xml:space="preserve">  </t>
    </r>
    <r>
      <rPr>
        <b/>
        <u val="single"/>
        <sz val="11"/>
        <rFont val="Arial"/>
        <family val="2"/>
      </rPr>
      <t>A. SALDO, FINAL DEL AÑO 2015</t>
    </r>
  </si>
  <si>
    <r>
      <t xml:space="preserve">  </t>
    </r>
    <r>
      <rPr>
        <b/>
        <u val="single"/>
        <sz val="11"/>
        <rFont val="Arial"/>
        <family val="2"/>
      </rPr>
      <t>B. SALDO AJUSTADO, INICIO DEL AÑO 2016</t>
    </r>
  </si>
  <si>
    <r>
      <t xml:space="preserve">  </t>
    </r>
    <r>
      <rPr>
        <b/>
        <u val="single"/>
        <sz val="11"/>
        <rFont val="Arial"/>
        <family val="2"/>
      </rPr>
      <t>C. SALDO, FINAL DEL AÑO 2016</t>
    </r>
  </si>
  <si>
    <r>
      <t xml:space="preserve">  </t>
    </r>
    <r>
      <rPr>
        <b/>
        <u val="single"/>
        <sz val="11"/>
        <rFont val="Arial"/>
        <family val="2"/>
      </rPr>
      <t>D. SALDO AJUSTADO, INICIO DEL AÑO 2017</t>
    </r>
  </si>
  <si>
    <r>
      <t xml:space="preserve">  </t>
    </r>
    <r>
      <rPr>
        <b/>
        <u val="single"/>
        <sz val="11"/>
        <rFont val="Arial"/>
        <family val="2"/>
      </rPr>
      <t>E. SALDO, FINAL DEL AÑO 2017</t>
    </r>
  </si>
  <si>
    <t>I. Ajustes por cambios de criterio 2015 y anteriores</t>
  </si>
  <si>
    <t>II. Ajustes por errores 2015 y anteriores</t>
  </si>
  <si>
    <t>Anexo 4, Documento 4.2</t>
  </si>
  <si>
    <t>CÁLCULO VENTAS-COSTES "EMPRESAS DE VIVIENDA" 2017</t>
  </si>
  <si>
    <t>Conceptos P y G</t>
  </si>
  <si>
    <t>Importe Pto. 2017</t>
  </si>
  <si>
    <t>Previsión ctas. 2016</t>
  </si>
  <si>
    <t>Importe Ctas. 2015</t>
  </si>
  <si>
    <t>Importe Ctas. 2014</t>
  </si>
  <si>
    <t>(1) Ventas de promociones</t>
  </si>
  <si>
    <t>(+2) Disminución existencias P. terminados</t>
  </si>
  <si>
    <t>(-3) Aumento existencias P. terminados</t>
  </si>
  <si>
    <t>(+4) Aprovisionamientos</t>
  </si>
  <si>
    <t xml:space="preserve">(5=2-3+4) Coste de Venta </t>
  </si>
  <si>
    <t xml:space="preserve">(6=1-5) Margen comercial venta de viviendas </t>
  </si>
  <si>
    <t>(+7) Ingresos por arrendamiento</t>
  </si>
  <si>
    <t>(+8) Ingresos accesorios y otros de gestión corriente</t>
  </si>
  <si>
    <t>TOTAL VENTAS (6+7+8)</t>
  </si>
  <si>
    <t>(+1) Gastos de Personal</t>
  </si>
  <si>
    <t>(+2) Amortizaciones</t>
  </si>
  <si>
    <t>(+3) Otros gastos de explotación</t>
  </si>
  <si>
    <t>(-4) Gastos objeto de activación (=Ingresos por trabajos  para el propio</t>
  </si>
  <si>
    <t>inmovilizado)</t>
  </si>
  <si>
    <t>TOTAL COSTES (1+2+3-4)</t>
  </si>
  <si>
    <t>% VENTAS/COSTES</t>
  </si>
  <si>
    <t>EMPRESA:   SUVIPUERTO, S.A.</t>
  </si>
  <si>
    <t xml:space="preserve">CANTIDAD __________________                                                         </t>
  </si>
  <si>
    <t>PRESUPUESTADO 2017:    398,705,03</t>
  </si>
  <si>
    <t>2. Deudas con entidades de credito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</si>
</sst>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pta&quot;#,##0_);\(&quot;pta&quot;#,##0\)"/>
    <numFmt numFmtId="181" formatCode="&quot;pta&quot;#,##0_);[Red]\(&quot;pta&quot;#,##0\)"/>
    <numFmt numFmtId="182" formatCode="&quot;pta&quot;#,##0.00_);\(&quot;pta&quot;#,##0.00\)"/>
    <numFmt numFmtId="183" formatCode="&quot;pta&quot;#,##0.00_);[Red]\(&quot;pta&quot;#,##0.00\)"/>
    <numFmt numFmtId="184" formatCode="_(&quot;pta&quot;* #,##0_);_(&quot;pta&quot;* \(#,##0\);_(&quot;pta&quot;* &quot;-&quot;_);_(@_)"/>
    <numFmt numFmtId="185" formatCode="_(* #,##0_);_(* \(#,##0\);_(* &quot;-&quot;_);_(@_)"/>
    <numFmt numFmtId="186" formatCode="_(&quot;pta&quot;* #,##0.00_);_(&quot;pta&quot;* \(#,##0.00\);_(&quot;pta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_ _P_t_s;\-#,##0_ _P_t_s"/>
    <numFmt numFmtId="193" formatCode="_-* #,##0.00\ _p_t_a_-;\-* #,##0.00\ _p_t_a_-;_-* &quot;-&quot;\ _p_t_a_-;_-@_-"/>
    <numFmt numFmtId="194" formatCode="#,##0\ [$€];[Red]\-#,##0\ [$€]"/>
  </numFmts>
  <fonts count="63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i/>
      <sz val="6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8"/>
      <name val="Arial"/>
      <family val="2"/>
    </font>
    <font>
      <i/>
      <sz val="7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u val="single"/>
      <sz val="14"/>
      <name val="Arial"/>
      <family val="2"/>
    </font>
    <font>
      <b/>
      <i/>
      <sz val="12"/>
      <name val="MS Sans Serif"/>
      <family val="0"/>
    </font>
    <font>
      <i/>
      <sz val="10"/>
      <name val="Times New Roman"/>
      <family val="0"/>
    </font>
    <font>
      <b/>
      <i/>
      <u val="single"/>
      <sz val="12"/>
      <name val="MS Sans Serif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5"/>
      <name val="Arial"/>
      <family val="2"/>
    </font>
    <font>
      <b/>
      <u val="single"/>
      <sz val="17"/>
      <name val="Arial"/>
      <family val="2"/>
    </font>
    <font>
      <sz val="8"/>
      <name val="Georgia"/>
      <family val="1"/>
    </font>
    <font>
      <sz val="9"/>
      <name val="Arial"/>
      <family val="2"/>
    </font>
    <font>
      <sz val="8.5"/>
      <name val="MS Sans Serif"/>
      <family val="2"/>
    </font>
    <font>
      <b/>
      <i/>
      <u val="double"/>
      <sz val="16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0"/>
    </font>
    <font>
      <sz val="8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double"/>
      <top style="double"/>
      <bottom style="thick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tted"/>
    </border>
    <border>
      <left style="double"/>
      <right style="double"/>
      <top style="hair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hair"/>
    </border>
  </borders>
  <cellStyleXfs count="7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7" fillId="6" borderId="0" applyNumberFormat="0" applyBorder="0" applyAlignment="0" applyProtection="0"/>
    <xf numFmtId="0" fontId="48" fillId="11" borderId="1" applyNumberFormat="0" applyAlignment="0" applyProtection="0"/>
    <xf numFmtId="0" fontId="49" fillId="1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52" fillId="7" borderId="1" applyNumberFormat="0" applyAlignment="0" applyProtection="0"/>
    <xf numFmtId="19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17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4" fillId="7" borderId="0" applyNumberFormat="0" applyBorder="0" applyAlignment="0" applyProtection="0"/>
    <xf numFmtId="3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55" fillId="11" borderId="5" applyNumberFormat="0" applyAlignment="0" applyProtection="0"/>
    <xf numFmtId="0" fontId="5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78">
    <xf numFmtId="3" fontId="0" fillId="0" borderId="0" xfId="0" applyAlignment="1">
      <alignment/>
    </xf>
    <xf numFmtId="0" fontId="7" fillId="0" borderId="0" xfId="57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8" fillId="0" borderId="0" xfId="59" applyFont="1">
      <alignment/>
      <protection/>
    </xf>
    <xf numFmtId="0" fontId="9" fillId="0" borderId="0" xfId="57" applyFont="1" applyAlignment="1">
      <alignment horizontal="right" vertical="center"/>
      <protection/>
    </xf>
    <xf numFmtId="0" fontId="11" fillId="0" borderId="0" xfId="59" applyFont="1">
      <alignment/>
      <protection/>
    </xf>
    <xf numFmtId="0" fontId="12" fillId="0" borderId="0" xfId="59" applyFont="1">
      <alignment/>
      <protection/>
    </xf>
    <xf numFmtId="0" fontId="13" fillId="0" borderId="0" xfId="59" applyFont="1" applyAlignment="1">
      <alignment horizontal="right"/>
      <protection/>
    </xf>
    <xf numFmtId="0" fontId="8" fillId="0" borderId="0" xfId="59" applyFont="1" applyAlignment="1">
      <alignment horizontal="centerContinuous"/>
      <protection/>
    </xf>
    <xf numFmtId="0" fontId="8" fillId="0" borderId="0" xfId="59" applyFont="1" applyAlignment="1" applyProtection="1">
      <alignment horizontal="centerContinuous"/>
      <protection/>
    </xf>
    <xf numFmtId="0" fontId="14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8" fillId="0" borderId="11" xfId="59" applyFont="1" applyBorder="1">
      <alignment/>
      <protection/>
    </xf>
    <xf numFmtId="0" fontId="8" fillId="0" borderId="0" xfId="59" applyFont="1" applyBorder="1">
      <alignment/>
      <protection/>
    </xf>
    <xf numFmtId="0" fontId="8" fillId="0" borderId="12" xfId="59" applyFont="1" applyBorder="1">
      <alignment/>
      <protection/>
    </xf>
    <xf numFmtId="0" fontId="8" fillId="0" borderId="13" xfId="59" applyFont="1" applyBorder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0" fontId="13" fillId="0" borderId="0" xfId="60" applyFont="1" applyAlignment="1">
      <alignment horizontal="right"/>
      <protection/>
    </xf>
    <xf numFmtId="0" fontId="18" fillId="0" borderId="0" xfId="60" applyFont="1" applyAlignment="1">
      <alignment horizontal="centerContinuous"/>
      <protection/>
    </xf>
    <xf numFmtId="0" fontId="15" fillId="0" borderId="0" xfId="60" applyFont="1" applyAlignment="1">
      <alignment horizontal="centerContinuous"/>
      <protection/>
    </xf>
    <xf numFmtId="0" fontId="8" fillId="0" borderId="0" xfId="60" applyFont="1" applyAlignment="1">
      <alignment horizontal="centerContinuous"/>
      <protection/>
    </xf>
    <xf numFmtId="0" fontId="12" fillId="0" borderId="0" xfId="60" applyFont="1" applyAlignment="1">
      <alignment horizontal="right"/>
      <protection/>
    </xf>
    <xf numFmtId="0" fontId="15" fillId="18" borderId="14" xfId="60" applyFont="1" applyFill="1" applyBorder="1" applyAlignment="1">
      <alignment horizontal="centerContinuous"/>
      <protection/>
    </xf>
    <xf numFmtId="0" fontId="15" fillId="18" borderId="15" xfId="60" applyFont="1" applyFill="1" applyBorder="1" applyAlignment="1">
      <alignment horizontal="centerContinuous"/>
      <protection/>
    </xf>
    <xf numFmtId="3" fontId="15" fillId="18" borderId="14" xfId="60" applyNumberFormat="1" applyFont="1" applyFill="1" applyBorder="1" applyAlignment="1">
      <alignment horizontal="center"/>
      <protection/>
    </xf>
    <xf numFmtId="0" fontId="15" fillId="18" borderId="16" xfId="60" applyFont="1" applyFill="1" applyBorder="1" applyAlignment="1">
      <alignment horizontal="centerContinuous"/>
      <protection/>
    </xf>
    <xf numFmtId="3" fontId="15" fillId="18" borderId="16" xfId="60" applyNumberFormat="1" applyFont="1" applyFill="1" applyBorder="1" applyAlignment="1">
      <alignment horizontal="center"/>
      <protection/>
    </xf>
    <xf numFmtId="0" fontId="15" fillId="18" borderId="14" xfId="60" applyFont="1" applyFill="1" applyBorder="1" applyAlignment="1">
      <alignment horizontal="center"/>
      <protection/>
    </xf>
    <xf numFmtId="0" fontId="15" fillId="18" borderId="16" xfId="60" applyFont="1" applyFill="1" applyBorder="1" applyAlignment="1">
      <alignment horizontal="center"/>
      <protection/>
    </xf>
    <xf numFmtId="0" fontId="8" fillId="18" borderId="12" xfId="60" applyFont="1" applyFill="1" applyBorder="1" applyAlignment="1">
      <alignment horizontal="centerContinuous"/>
      <protection/>
    </xf>
    <xf numFmtId="0" fontId="15" fillId="18" borderId="17" xfId="60" applyFont="1" applyFill="1" applyBorder="1" applyAlignment="1">
      <alignment horizontal="centerContinuous"/>
      <protection/>
    </xf>
    <xf numFmtId="0" fontId="7" fillId="18" borderId="18" xfId="60" applyFont="1" applyFill="1" applyBorder="1" applyAlignment="1">
      <alignment horizontal="center"/>
      <protection/>
    </xf>
    <xf numFmtId="0" fontId="8" fillId="0" borderId="19" xfId="60" applyFont="1" applyBorder="1">
      <alignment/>
      <protection/>
    </xf>
    <xf numFmtId="0" fontId="12" fillId="0" borderId="20" xfId="60" applyFont="1" applyBorder="1">
      <alignment/>
      <protection/>
    </xf>
    <xf numFmtId="0" fontId="12" fillId="0" borderId="21" xfId="60" applyFont="1" applyBorder="1" applyAlignment="1" applyProtection="1">
      <alignment horizontal="right"/>
      <protection locked="0"/>
    </xf>
    <xf numFmtId="0" fontId="12" fillId="0" borderId="22" xfId="60" applyFont="1" applyBorder="1">
      <alignment/>
      <protection/>
    </xf>
    <xf numFmtId="0" fontId="8" fillId="0" borderId="23" xfId="60" applyFont="1" applyBorder="1">
      <alignment/>
      <protection/>
    </xf>
    <xf numFmtId="0" fontId="12" fillId="0" borderId="19" xfId="60" applyFont="1" applyBorder="1" applyAlignment="1">
      <alignment horizontal="right"/>
      <protection/>
    </xf>
    <xf numFmtId="0" fontId="12" fillId="0" borderId="19" xfId="60" applyFont="1" applyBorder="1">
      <alignment/>
      <protection/>
    </xf>
    <xf numFmtId="0" fontId="8" fillId="0" borderId="10" xfId="60" applyFont="1" applyBorder="1">
      <alignment/>
      <protection/>
    </xf>
    <xf numFmtId="0" fontId="8" fillId="0" borderId="0" xfId="60" applyFont="1" applyBorder="1">
      <alignment/>
      <protection/>
    </xf>
    <xf numFmtId="0" fontId="12" fillId="0" borderId="23" xfId="60" applyFont="1" applyBorder="1">
      <alignment/>
      <protection/>
    </xf>
    <xf numFmtId="0" fontId="8" fillId="0" borderId="24" xfId="60" applyFont="1" applyBorder="1">
      <alignment/>
      <protection/>
    </xf>
    <xf numFmtId="0" fontId="12" fillId="0" borderId="23" xfId="60" applyFont="1" applyBorder="1" applyProtection="1">
      <alignment/>
      <protection locked="0"/>
    </xf>
    <xf numFmtId="0" fontId="12" fillId="0" borderId="10" xfId="60" applyFont="1" applyBorder="1">
      <alignment/>
      <protection/>
    </xf>
    <xf numFmtId="0" fontId="8" fillId="0" borderId="23" xfId="60" applyFont="1" applyBorder="1" applyProtection="1">
      <alignment/>
      <protection locked="0"/>
    </xf>
    <xf numFmtId="0" fontId="12" fillId="0" borderId="0" xfId="60" applyFont="1" applyBorder="1">
      <alignment/>
      <protection/>
    </xf>
    <xf numFmtId="0" fontId="12" fillId="0" borderId="24" xfId="60" applyFont="1" applyBorder="1">
      <alignment/>
      <protection/>
    </xf>
    <xf numFmtId="0" fontId="12" fillId="0" borderId="23" xfId="60" applyFont="1" applyBorder="1" applyProtection="1">
      <alignment/>
      <protection/>
    </xf>
    <xf numFmtId="0" fontId="14" fillId="0" borderId="23" xfId="60" applyFont="1" applyBorder="1" applyAlignment="1">
      <alignment horizontal="right"/>
      <protection/>
    </xf>
    <xf numFmtId="0" fontId="8" fillId="0" borderId="25" xfId="60" applyFont="1" applyBorder="1">
      <alignment/>
      <protection/>
    </xf>
    <xf numFmtId="0" fontId="8" fillId="0" borderId="26" xfId="60" applyFont="1" applyBorder="1">
      <alignment/>
      <protection/>
    </xf>
    <xf numFmtId="0" fontId="8" fillId="0" borderId="27" xfId="60" applyFont="1" applyBorder="1">
      <alignment/>
      <protection/>
    </xf>
    <xf numFmtId="0" fontId="19" fillId="0" borderId="0" xfId="60" applyFont="1" applyBorder="1">
      <alignment/>
      <protection/>
    </xf>
    <xf numFmtId="3" fontId="8" fillId="0" borderId="0" xfId="0" applyFont="1" applyAlignment="1">
      <alignment/>
    </xf>
    <xf numFmtId="0" fontId="20" fillId="0" borderId="0" xfId="60" applyFont="1">
      <alignment/>
      <protection/>
    </xf>
    <xf numFmtId="0" fontId="8" fillId="0" borderId="12" xfId="60" applyFont="1" applyBorder="1">
      <alignment/>
      <protection/>
    </xf>
    <xf numFmtId="0" fontId="8" fillId="0" borderId="28" xfId="60" applyFont="1" applyBorder="1">
      <alignment/>
      <protection/>
    </xf>
    <xf numFmtId="0" fontId="8" fillId="0" borderId="13" xfId="60" applyFont="1" applyBorder="1">
      <alignment/>
      <protection/>
    </xf>
    <xf numFmtId="0" fontId="12" fillId="0" borderId="17" xfId="60" applyFont="1" applyBorder="1" applyProtection="1">
      <alignment/>
      <protection locked="0"/>
    </xf>
    <xf numFmtId="0" fontId="11" fillId="0" borderId="0" xfId="60" applyFont="1">
      <alignment/>
      <protection/>
    </xf>
    <xf numFmtId="0" fontId="8" fillId="0" borderId="0" xfId="61" applyFont="1">
      <alignment/>
      <protection/>
    </xf>
    <xf numFmtId="0" fontId="7" fillId="0" borderId="0" xfId="61" applyFont="1" applyAlignment="1">
      <alignment horizontal="right" vertical="center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3" fillId="0" borderId="0" xfId="61" applyFont="1" applyAlignment="1">
      <alignment horizontal="right"/>
      <protection/>
    </xf>
    <xf numFmtId="0" fontId="21" fillId="0" borderId="0" xfId="61" applyFont="1" applyAlignment="1">
      <alignment horizontal="right"/>
      <protection/>
    </xf>
    <xf numFmtId="0" fontId="8" fillId="0" borderId="0" xfId="61" applyFont="1" applyAlignment="1">
      <alignment horizontal="centerContinuous"/>
      <protection/>
    </xf>
    <xf numFmtId="0" fontId="7" fillId="0" borderId="29" xfId="61" applyFont="1" applyBorder="1">
      <alignment/>
      <protection/>
    </xf>
    <xf numFmtId="0" fontId="12" fillId="0" borderId="30" xfId="61" applyFont="1" applyBorder="1">
      <alignment/>
      <protection/>
    </xf>
    <xf numFmtId="0" fontId="7" fillId="0" borderId="31" xfId="61" applyFont="1" applyBorder="1">
      <alignment/>
      <protection/>
    </xf>
    <xf numFmtId="0" fontId="7" fillId="0" borderId="30" xfId="61" applyFont="1" applyBorder="1">
      <alignment/>
      <protection/>
    </xf>
    <xf numFmtId="0" fontId="7" fillId="0" borderId="32" xfId="61" applyFont="1" applyBorder="1">
      <alignment/>
      <protection/>
    </xf>
    <xf numFmtId="0" fontId="7" fillId="0" borderId="33" xfId="61" applyFont="1" applyBorder="1" applyAlignment="1">
      <alignment horizontal="right"/>
      <protection/>
    </xf>
    <xf numFmtId="0" fontId="7" fillId="0" borderId="34" xfId="61" applyFont="1" applyBorder="1">
      <alignment/>
      <protection/>
    </xf>
    <xf numFmtId="0" fontId="22" fillId="0" borderId="0" xfId="61" applyFont="1" applyAlignment="1">
      <alignment horizontal="centerContinuous"/>
      <protection/>
    </xf>
    <xf numFmtId="0" fontId="22" fillId="0" borderId="0" xfId="60" applyFont="1" applyAlignment="1">
      <alignment horizontal="centerContinuous"/>
      <protection/>
    </xf>
    <xf numFmtId="0" fontId="23" fillId="0" borderId="0" xfId="59" applyFont="1" applyAlignment="1">
      <alignment horizontal="centerContinuous"/>
      <protection/>
    </xf>
    <xf numFmtId="0" fontId="24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Border="1">
      <alignment/>
      <protection/>
    </xf>
    <xf numFmtId="0" fontId="7" fillId="0" borderId="0" xfId="57" applyFont="1" applyAlignment="1">
      <alignment horizontal="right" vertical="center"/>
      <protection/>
    </xf>
    <xf numFmtId="0" fontId="11" fillId="0" borderId="0" xfId="57" applyFont="1">
      <alignment/>
      <protection/>
    </xf>
    <xf numFmtId="0" fontId="25" fillId="0" borderId="0" xfId="57" applyFont="1" applyAlignment="1">
      <alignment horizontal="right"/>
      <protection/>
    </xf>
    <xf numFmtId="0" fontId="12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4" fillId="0" borderId="35" xfId="57" applyFont="1" applyBorder="1">
      <alignment/>
      <protection/>
    </xf>
    <xf numFmtId="0" fontId="8" fillId="0" borderId="15" xfId="57" applyFont="1" applyBorder="1">
      <alignment/>
      <protection/>
    </xf>
    <xf numFmtId="0" fontId="24" fillId="0" borderId="36" xfId="57" applyFont="1" applyBorder="1">
      <alignment/>
      <protection/>
    </xf>
    <xf numFmtId="0" fontId="8" fillId="0" borderId="37" xfId="57" applyFont="1" applyBorder="1">
      <alignment/>
      <protection/>
    </xf>
    <xf numFmtId="0" fontId="24" fillId="0" borderId="38" xfId="57" applyFont="1" applyBorder="1">
      <alignment/>
      <protection/>
    </xf>
    <xf numFmtId="0" fontId="28" fillId="0" borderId="36" xfId="57" applyFont="1" applyBorder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24" fillId="0" borderId="39" xfId="57" applyFont="1" applyBorder="1">
      <alignment/>
      <protection/>
    </xf>
    <xf numFmtId="0" fontId="8" fillId="0" borderId="0" xfId="58" applyFont="1">
      <alignment/>
      <protection/>
    </xf>
    <xf numFmtId="0" fontId="12" fillId="0" borderId="0" xfId="58" applyFont="1">
      <alignment/>
      <protection/>
    </xf>
    <xf numFmtId="0" fontId="11" fillId="0" borderId="0" xfId="58" applyFont="1" applyAlignment="1">
      <alignment vertical="center"/>
      <protection/>
    </xf>
    <xf numFmtId="0" fontId="13" fillId="0" borderId="0" xfId="58" applyFont="1" applyAlignment="1">
      <alignment horizontal="right"/>
      <protection/>
    </xf>
    <xf numFmtId="0" fontId="9" fillId="0" borderId="0" xfId="57" applyFont="1">
      <alignment/>
      <protection/>
    </xf>
    <xf numFmtId="0" fontId="24" fillId="0" borderId="0" xfId="57" applyFont="1" applyBorder="1">
      <alignment/>
      <protection/>
    </xf>
    <xf numFmtId="3" fontId="8" fillId="0" borderId="0" xfId="0" applyFont="1" applyBorder="1" applyAlignment="1">
      <alignment/>
    </xf>
    <xf numFmtId="3" fontId="8" fillId="0" borderId="40" xfId="0" applyFont="1" applyBorder="1" applyAlignment="1">
      <alignment/>
    </xf>
    <xf numFmtId="3" fontId="8" fillId="0" borderId="41" xfId="0" applyFont="1" applyBorder="1" applyAlignment="1">
      <alignment/>
    </xf>
    <xf numFmtId="3" fontId="8" fillId="0" borderId="42" xfId="0" applyFont="1" applyBorder="1" applyAlignment="1">
      <alignment/>
    </xf>
    <xf numFmtId="3" fontId="8" fillId="0" borderId="13" xfId="0" applyFont="1" applyBorder="1" applyAlignment="1">
      <alignment/>
    </xf>
    <xf numFmtId="3" fontId="8" fillId="0" borderId="43" xfId="0" applyFont="1" applyBorder="1" applyAlignment="1">
      <alignment/>
    </xf>
    <xf numFmtId="3" fontId="8" fillId="0" borderId="44" xfId="0" applyFont="1" applyBorder="1" applyAlignment="1">
      <alignment/>
    </xf>
    <xf numFmtId="3" fontId="8" fillId="0" borderId="17" xfId="0" applyFont="1" applyBorder="1" applyAlignment="1">
      <alignment/>
    </xf>
    <xf numFmtId="0" fontId="8" fillId="0" borderId="0" xfId="56" applyFont="1">
      <alignment/>
      <protection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0" fontId="8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Continuous"/>
      <protection/>
    </xf>
    <xf numFmtId="0" fontId="29" fillId="0" borderId="0" xfId="56" applyFont="1" applyAlignment="1">
      <alignment horizontal="centerContinuous"/>
      <protection/>
    </xf>
    <xf numFmtId="0" fontId="8" fillId="0" borderId="0" xfId="56" applyFont="1" applyAlignment="1">
      <alignment/>
      <protection/>
    </xf>
    <xf numFmtId="0" fontId="14" fillId="0" borderId="14" xfId="56" applyFont="1" applyBorder="1">
      <alignment/>
      <protection/>
    </xf>
    <xf numFmtId="0" fontId="14" fillId="0" borderId="15" xfId="56" applyFont="1" applyBorder="1">
      <alignment/>
      <protection/>
    </xf>
    <xf numFmtId="0" fontId="14" fillId="0" borderId="10" xfId="56" applyFont="1" applyBorder="1">
      <alignment/>
      <protection/>
    </xf>
    <xf numFmtId="0" fontId="8" fillId="0" borderId="0" xfId="56" applyFont="1" applyBorder="1">
      <alignment/>
      <protection/>
    </xf>
    <xf numFmtId="0" fontId="8" fillId="0" borderId="10" xfId="56" applyFont="1" applyBorder="1">
      <alignment/>
      <protection/>
    </xf>
    <xf numFmtId="0" fontId="14" fillId="0" borderId="0" xfId="56" applyFont="1" applyBorder="1">
      <alignment/>
      <protection/>
    </xf>
    <xf numFmtId="0" fontId="8" fillId="0" borderId="0" xfId="56" applyFont="1" applyAlignment="1">
      <alignment horizontal="right"/>
      <protection/>
    </xf>
    <xf numFmtId="0" fontId="7" fillId="0" borderId="10" xfId="56" applyFont="1" applyBorder="1">
      <alignment/>
      <protection/>
    </xf>
    <xf numFmtId="0" fontId="14" fillId="0" borderId="0" xfId="56" applyFont="1">
      <alignment/>
      <protection/>
    </xf>
    <xf numFmtId="0" fontId="8" fillId="0" borderId="45" xfId="56" applyFont="1" applyBorder="1">
      <alignment/>
      <protection/>
    </xf>
    <xf numFmtId="0" fontId="8" fillId="0" borderId="12" xfId="56" applyFont="1" applyBorder="1">
      <alignment/>
      <protection/>
    </xf>
    <xf numFmtId="0" fontId="8" fillId="0" borderId="13" xfId="56" applyFont="1" applyBorder="1">
      <alignment/>
      <protection/>
    </xf>
    <xf numFmtId="0" fontId="12" fillId="0" borderId="41" xfId="61" applyFont="1" applyBorder="1">
      <alignment/>
      <protection/>
    </xf>
    <xf numFmtId="0" fontId="7" fillId="0" borderId="46" xfId="61" applyFont="1" applyBorder="1">
      <alignment/>
      <protection/>
    </xf>
    <xf numFmtId="0" fontId="8" fillId="0" borderId="47" xfId="61" applyFont="1" applyBorder="1">
      <alignment/>
      <protection/>
    </xf>
    <xf numFmtId="0" fontId="7" fillId="0" borderId="48" xfId="61" applyFont="1" applyBorder="1">
      <alignment/>
      <protection/>
    </xf>
    <xf numFmtId="0" fontId="8" fillId="0" borderId="0" xfId="58" applyFont="1" applyBorder="1">
      <alignment/>
      <protection/>
    </xf>
    <xf numFmtId="1" fontId="15" fillId="18" borderId="16" xfId="60" applyNumberFormat="1" applyFont="1" applyFill="1" applyBorder="1" applyAlignment="1">
      <alignment horizontal="center"/>
      <protection/>
    </xf>
    <xf numFmtId="0" fontId="12" fillId="0" borderId="0" xfId="60" applyFont="1" applyBorder="1" applyAlignment="1">
      <alignment wrapText="1"/>
      <protection/>
    </xf>
    <xf numFmtId="0" fontId="12" fillId="0" borderId="23" xfId="60" applyFont="1" applyBorder="1" applyAlignment="1">
      <alignment wrapText="1"/>
      <protection/>
    </xf>
    <xf numFmtId="0" fontId="8" fillId="0" borderId="14" xfId="60" applyFont="1" applyBorder="1">
      <alignment/>
      <protection/>
    </xf>
    <xf numFmtId="0" fontId="12" fillId="0" borderId="49" xfId="60" applyFont="1" applyBorder="1" applyAlignment="1" applyProtection="1">
      <alignment horizontal="right"/>
      <protection locked="0"/>
    </xf>
    <xf numFmtId="0" fontId="8" fillId="0" borderId="15" xfId="59" applyFont="1" applyBorder="1">
      <alignment/>
      <protection/>
    </xf>
    <xf numFmtId="0" fontId="8" fillId="0" borderId="14" xfId="59" applyFont="1" applyBorder="1">
      <alignment/>
      <protection/>
    </xf>
    <xf numFmtId="0" fontId="8" fillId="0" borderId="50" xfId="59" applyFont="1" applyBorder="1">
      <alignment/>
      <protection/>
    </xf>
    <xf numFmtId="0" fontId="7" fillId="0" borderId="14" xfId="59" applyFont="1" applyBorder="1">
      <alignment/>
      <protection/>
    </xf>
    <xf numFmtId="0" fontId="14" fillId="0" borderId="10" xfId="59" applyFont="1" applyBorder="1" applyAlignment="1">
      <alignment vertical="center"/>
      <protection/>
    </xf>
    <xf numFmtId="0" fontId="20" fillId="0" borderId="0" xfId="59" applyFont="1" applyBorder="1" applyAlignment="1">
      <alignment vertical="center"/>
      <protection/>
    </xf>
    <xf numFmtId="0" fontId="12" fillId="0" borderId="10" xfId="59" applyFont="1" applyBorder="1" applyAlignment="1">
      <alignment vertical="center"/>
      <protection/>
    </xf>
    <xf numFmtId="0" fontId="12" fillId="0" borderId="23" xfId="59" applyFont="1" applyBorder="1" applyAlignment="1">
      <alignment vertical="center"/>
      <protection/>
    </xf>
    <xf numFmtId="0" fontId="8" fillId="0" borderId="23" xfId="59" applyFont="1" applyBorder="1" applyAlignment="1">
      <alignment vertical="center"/>
      <protection/>
    </xf>
    <xf numFmtId="0" fontId="17" fillId="0" borderId="0" xfId="59" applyFont="1" applyBorder="1" applyAlignment="1">
      <alignment vertical="center"/>
      <protection/>
    </xf>
    <xf numFmtId="0" fontId="16" fillId="0" borderId="10" xfId="59" applyFont="1" applyBorder="1" applyAlignment="1">
      <alignment vertical="center"/>
      <protection/>
    </xf>
    <xf numFmtId="0" fontId="16" fillId="0" borderId="23" xfId="59" applyFont="1" applyBorder="1" applyAlignment="1">
      <alignment vertical="center"/>
      <protection/>
    </xf>
    <xf numFmtId="0" fontId="8" fillId="0" borderId="10" xfId="59" applyFont="1" applyBorder="1" applyAlignment="1">
      <alignment vertical="center"/>
      <protection/>
    </xf>
    <xf numFmtId="0" fontId="16" fillId="0" borderId="0" xfId="59" applyFont="1" applyBorder="1" applyAlignment="1">
      <alignment vertical="center"/>
      <protection/>
    </xf>
    <xf numFmtId="0" fontId="12" fillId="0" borderId="0" xfId="59" applyFont="1" applyBorder="1" applyAlignment="1">
      <alignment vertical="center"/>
      <protection/>
    </xf>
    <xf numFmtId="0" fontId="16" fillId="0" borderId="0" xfId="59" applyFont="1" applyBorder="1" applyAlignment="1">
      <alignment vertical="center" wrapText="1"/>
      <protection/>
    </xf>
    <xf numFmtId="0" fontId="8" fillId="0" borderId="0" xfId="59" applyFont="1" applyBorder="1" applyAlignment="1">
      <alignment vertical="center"/>
      <protection/>
    </xf>
    <xf numFmtId="0" fontId="8" fillId="0" borderId="13" xfId="59" applyFont="1" applyBorder="1" applyAlignment="1">
      <alignment vertical="center"/>
      <protection/>
    </xf>
    <xf numFmtId="0" fontId="8" fillId="0" borderId="51" xfId="59" applyFont="1" applyBorder="1" applyAlignment="1">
      <alignment vertical="center"/>
      <protection/>
    </xf>
    <xf numFmtId="0" fontId="8" fillId="0" borderId="17" xfId="59" applyFont="1" applyBorder="1" applyAlignment="1">
      <alignment vertical="center"/>
      <protection/>
    </xf>
    <xf numFmtId="0" fontId="14" fillId="0" borderId="0" xfId="60" applyFont="1" applyBorder="1">
      <alignment/>
      <protection/>
    </xf>
    <xf numFmtId="0" fontId="7" fillId="0" borderId="0" xfId="60" applyFont="1" applyBorder="1" applyAlignment="1">
      <alignment horizontal="centerContinuous"/>
      <protection/>
    </xf>
    <xf numFmtId="0" fontId="8" fillId="0" borderId="15" xfId="60" applyFont="1" applyBorder="1">
      <alignment/>
      <protection/>
    </xf>
    <xf numFmtId="0" fontId="8" fillId="0" borderId="51" xfId="60" applyFont="1" applyBorder="1">
      <alignment/>
      <protection/>
    </xf>
    <xf numFmtId="0" fontId="8" fillId="0" borderId="17" xfId="60" applyFont="1" applyBorder="1">
      <alignment/>
      <protection/>
    </xf>
    <xf numFmtId="0" fontId="12" fillId="0" borderId="49" xfId="60" applyFont="1" applyBorder="1" applyAlignment="1">
      <alignment horizontal="right"/>
      <protection/>
    </xf>
    <xf numFmtId="0" fontId="15" fillId="18" borderId="52" xfId="59" applyFont="1" applyFill="1" applyBorder="1" applyAlignment="1">
      <alignment horizontal="centerContinuous" vertical="center"/>
      <protection/>
    </xf>
    <xf numFmtId="1" fontId="15" fillId="18" borderId="53" xfId="59" applyNumberFormat="1" applyFont="1" applyFill="1" applyBorder="1" applyAlignment="1" applyProtection="1">
      <alignment horizontal="center" vertical="center"/>
      <protection locked="0"/>
    </xf>
    <xf numFmtId="0" fontId="15" fillId="18" borderId="11" xfId="59" applyFont="1" applyFill="1" applyBorder="1" applyAlignment="1">
      <alignment horizontal="centerContinuous" vertical="center"/>
      <protection/>
    </xf>
    <xf numFmtId="0" fontId="26" fillId="0" borderId="10" xfId="60" applyFont="1" applyBorder="1" applyAlignment="1">
      <alignment/>
      <protection/>
    </xf>
    <xf numFmtId="0" fontId="26" fillId="0" borderId="10" xfId="60" applyFont="1" applyBorder="1">
      <alignment/>
      <protection/>
    </xf>
    <xf numFmtId="0" fontId="12" fillId="0" borderId="10" xfId="59" applyFont="1" applyBorder="1" applyAlignment="1">
      <alignment vertical="center" wrapText="1"/>
      <protection/>
    </xf>
    <xf numFmtId="0" fontId="16" fillId="0" borderId="0" xfId="59" applyFont="1">
      <alignment/>
      <protection/>
    </xf>
    <xf numFmtId="0" fontId="12" fillId="0" borderId="23" xfId="59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/>
      <protection/>
    </xf>
    <xf numFmtId="0" fontId="12" fillId="0" borderId="0" xfId="60" applyFont="1" applyBorder="1" applyAlignment="1">
      <alignment/>
      <protection/>
    </xf>
    <xf numFmtId="0" fontId="14" fillId="0" borderId="0" xfId="60" applyFont="1" applyBorder="1" applyAlignment="1">
      <alignment horizontal="left"/>
      <protection/>
    </xf>
    <xf numFmtId="0" fontId="12" fillId="0" borderId="49" xfId="60" applyNumberFormat="1" applyFont="1" applyBorder="1" applyAlignment="1" applyProtection="1">
      <alignment horizontal="right"/>
      <protection locked="0"/>
    </xf>
    <xf numFmtId="0" fontId="14" fillId="0" borderId="10" xfId="59" applyFont="1" applyBorder="1" applyAlignment="1">
      <alignment horizontal="left" vertical="center"/>
      <protection/>
    </xf>
    <xf numFmtId="0" fontId="8" fillId="18" borderId="11" xfId="59" applyFont="1" applyFill="1" applyBorder="1">
      <alignment/>
      <protection/>
    </xf>
    <xf numFmtId="0" fontId="8" fillId="0" borderId="0" xfId="59" applyFont="1" applyAlignment="1">
      <alignment horizontal="right"/>
      <protection/>
    </xf>
    <xf numFmtId="0" fontId="8" fillId="0" borderId="15" xfId="56" applyFont="1" applyBorder="1">
      <alignment/>
      <protection/>
    </xf>
    <xf numFmtId="0" fontId="7" fillId="0" borderId="0" xfId="56" applyFont="1" applyBorder="1">
      <alignment/>
      <protection/>
    </xf>
    <xf numFmtId="0" fontId="7" fillId="0" borderId="0" xfId="56" applyFont="1" applyBorder="1" applyAlignment="1">
      <alignment horizontal="right"/>
      <protection/>
    </xf>
    <xf numFmtId="0" fontId="8" fillId="0" borderId="0" xfId="56" applyFont="1" applyBorder="1" applyAlignment="1">
      <alignment horizontal="center"/>
      <protection/>
    </xf>
    <xf numFmtId="0" fontId="8" fillId="0" borderId="54" xfId="56" applyFont="1" applyBorder="1">
      <alignment/>
      <protection/>
    </xf>
    <xf numFmtId="0" fontId="8" fillId="0" borderId="55" xfId="56" applyFont="1" applyBorder="1">
      <alignment/>
      <protection/>
    </xf>
    <xf numFmtId="0" fontId="8" fillId="19" borderId="0" xfId="59" applyFont="1" applyFill="1" applyBorder="1">
      <alignment/>
      <protection/>
    </xf>
    <xf numFmtId="0" fontId="15" fillId="19" borderId="42" xfId="59" applyFont="1" applyFill="1" applyBorder="1" applyAlignment="1">
      <alignment horizontal="centerContinuous" vertical="center"/>
      <protection/>
    </xf>
    <xf numFmtId="0" fontId="34" fillId="0" borderId="0" xfId="59" applyFont="1" applyBorder="1" applyAlignment="1">
      <alignment vertical="center"/>
      <protection/>
    </xf>
    <xf numFmtId="0" fontId="8" fillId="0" borderId="0" xfId="59" applyFont="1" applyBorder="1" applyAlignment="1">
      <alignment vertical="center" wrapText="1"/>
      <protection/>
    </xf>
    <xf numFmtId="0" fontId="19" fillId="0" borderId="10" xfId="59" applyFont="1" applyBorder="1" applyAlignment="1">
      <alignment vertical="center"/>
      <protection/>
    </xf>
    <xf numFmtId="0" fontId="16" fillId="0" borderId="49" xfId="59" applyFont="1" applyBorder="1" applyAlignment="1">
      <alignment vertical="center"/>
      <protection/>
    </xf>
    <xf numFmtId="0" fontId="16" fillId="0" borderId="56" xfId="59" applyFont="1" applyBorder="1" applyAlignment="1">
      <alignment vertical="center"/>
      <protection/>
    </xf>
    <xf numFmtId="0" fontId="8" fillId="0" borderId="57" xfId="59" applyFont="1" applyBorder="1" applyAlignment="1">
      <alignment vertical="center"/>
      <protection/>
    </xf>
    <xf numFmtId="0" fontId="8" fillId="0" borderId="15" xfId="59" applyFont="1" applyBorder="1" applyAlignment="1">
      <alignment vertical="center"/>
      <protection/>
    </xf>
    <xf numFmtId="0" fontId="8" fillId="0" borderId="49" xfId="59" applyFont="1" applyBorder="1" applyAlignment="1">
      <alignment vertical="center"/>
      <protection/>
    </xf>
    <xf numFmtId="0" fontId="8" fillId="0" borderId="16" xfId="59" applyFont="1" applyBorder="1" applyAlignment="1">
      <alignment vertical="center"/>
      <protection/>
    </xf>
    <xf numFmtId="1" fontId="12" fillId="19" borderId="17" xfId="59" applyNumberFormat="1" applyFont="1" applyFill="1" applyBorder="1" applyAlignment="1" applyProtection="1">
      <alignment horizontal="center" vertical="center"/>
      <protection locked="0"/>
    </xf>
    <xf numFmtId="1" fontId="12" fillId="19" borderId="18" xfId="59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59" applyFont="1" applyBorder="1" applyAlignment="1">
      <alignment vertical="center"/>
      <protection/>
    </xf>
    <xf numFmtId="0" fontId="7" fillId="0" borderId="23" xfId="59" applyFont="1" applyBorder="1" applyAlignment="1">
      <alignment vertical="center"/>
      <protection/>
    </xf>
    <xf numFmtId="0" fontId="7" fillId="18" borderId="52" xfId="56" applyFont="1" applyFill="1" applyBorder="1" applyAlignment="1">
      <alignment horizontal="centerContinuous" vertical="center"/>
      <protection/>
    </xf>
    <xf numFmtId="0" fontId="7" fillId="18" borderId="11" xfId="56" applyFont="1" applyFill="1" applyBorder="1" applyAlignment="1">
      <alignment horizontal="centerContinuous" vertical="center"/>
      <protection/>
    </xf>
    <xf numFmtId="0" fontId="8" fillId="0" borderId="0" xfId="56" applyFont="1" applyAlignment="1">
      <alignment vertical="center"/>
      <protection/>
    </xf>
    <xf numFmtId="0" fontId="8" fillId="0" borderId="23" xfId="56" applyFont="1" applyBorder="1">
      <alignment/>
      <protection/>
    </xf>
    <xf numFmtId="0" fontId="7" fillId="0" borderId="58" xfId="59" applyFont="1" applyBorder="1" applyAlignment="1">
      <alignment vertical="center"/>
      <protection/>
    </xf>
    <xf numFmtId="0" fontId="20" fillId="0" borderId="59" xfId="59" applyFont="1" applyBorder="1" applyAlignment="1">
      <alignment vertical="center"/>
      <protection/>
    </xf>
    <xf numFmtId="0" fontId="8" fillId="0" borderId="58" xfId="59" applyFont="1" applyBorder="1" applyAlignment="1">
      <alignment vertical="center"/>
      <protection/>
    </xf>
    <xf numFmtId="0" fontId="14" fillId="0" borderId="59" xfId="59" applyFont="1" applyBorder="1" applyAlignment="1">
      <alignment vertical="center"/>
      <protection/>
    </xf>
    <xf numFmtId="0" fontId="12" fillId="0" borderId="58" xfId="59" applyFont="1" applyBorder="1" applyAlignment="1">
      <alignment vertical="center"/>
      <protection/>
    </xf>
    <xf numFmtId="0" fontId="7" fillId="0" borderId="59" xfId="59" applyFont="1" applyBorder="1" applyAlignment="1">
      <alignment vertical="center"/>
      <protection/>
    </xf>
    <xf numFmtId="0" fontId="17" fillId="0" borderId="10" xfId="59" applyFont="1" applyBorder="1" applyAlignment="1">
      <alignment vertical="center"/>
      <protection/>
    </xf>
    <xf numFmtId="0" fontId="17" fillId="0" borderId="58" xfId="59" applyFont="1" applyBorder="1" applyAlignment="1">
      <alignment vertical="center"/>
      <protection/>
    </xf>
    <xf numFmtId="0" fontId="34" fillId="0" borderId="60" xfId="59" applyFont="1" applyBorder="1" applyAlignment="1">
      <alignment vertical="center"/>
      <protection/>
    </xf>
    <xf numFmtId="0" fontId="8" fillId="0" borderId="60" xfId="59" applyFont="1" applyBorder="1" applyAlignment="1">
      <alignment vertical="center"/>
      <protection/>
    </xf>
    <xf numFmtId="0" fontId="8" fillId="0" borderId="61" xfId="59" applyFont="1" applyBorder="1" applyAlignment="1">
      <alignment vertical="center"/>
      <protection/>
    </xf>
    <xf numFmtId="0" fontId="8" fillId="0" borderId="62" xfId="59" applyFont="1" applyBorder="1" applyAlignment="1">
      <alignment vertical="center"/>
      <protection/>
    </xf>
    <xf numFmtId="0" fontId="19" fillId="0" borderId="61" xfId="59" applyFont="1" applyBorder="1" applyAlignment="1">
      <alignment vertical="center"/>
      <protection/>
    </xf>
    <xf numFmtId="0" fontId="17" fillId="0" borderId="61" xfId="59" applyFont="1" applyBorder="1" applyAlignment="1">
      <alignment vertical="center"/>
      <protection/>
    </xf>
    <xf numFmtId="0" fontId="34" fillId="0" borderId="62" xfId="59" applyFont="1" applyBorder="1" applyAlignment="1">
      <alignment vertical="center"/>
      <protection/>
    </xf>
    <xf numFmtId="0" fontId="8" fillId="0" borderId="63" xfId="59" applyFont="1" applyBorder="1" applyAlignment="1">
      <alignment vertical="center"/>
      <protection/>
    </xf>
    <xf numFmtId="0" fontId="8" fillId="0" borderId="64" xfId="59" applyFont="1" applyBorder="1" applyAlignment="1">
      <alignment vertical="center"/>
      <protection/>
    </xf>
    <xf numFmtId="0" fontId="12" fillId="0" borderId="61" xfId="59" applyFont="1" applyBorder="1" applyAlignment="1">
      <alignment vertical="center"/>
      <protection/>
    </xf>
    <xf numFmtId="0" fontId="8" fillId="0" borderId="64" xfId="59" applyFont="1" applyBorder="1">
      <alignment/>
      <protection/>
    </xf>
    <xf numFmtId="0" fontId="7" fillId="18" borderId="65" xfId="61" applyFont="1" applyFill="1" applyBorder="1" applyAlignment="1">
      <alignment vertical="center"/>
      <protection/>
    </xf>
    <xf numFmtId="0" fontId="7" fillId="18" borderId="66" xfId="61" applyFont="1" applyFill="1" applyBorder="1" applyAlignment="1">
      <alignment horizontal="center" vertical="center"/>
      <protection/>
    </xf>
    <xf numFmtId="0" fontId="7" fillId="18" borderId="67" xfId="61" applyFont="1" applyFill="1" applyBorder="1" applyAlignment="1">
      <alignment horizontal="center" vertical="center"/>
      <protection/>
    </xf>
    <xf numFmtId="0" fontId="8" fillId="18" borderId="68" xfId="61" applyFont="1" applyFill="1" applyBorder="1" applyAlignment="1">
      <alignment vertical="center"/>
      <protection/>
    </xf>
    <xf numFmtId="0" fontId="7" fillId="18" borderId="69" xfId="61" applyFont="1" applyFill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7" fillId="18" borderId="53" xfId="58" applyFont="1" applyFill="1" applyBorder="1" applyAlignment="1">
      <alignment horizontal="centerContinuous" vertical="center"/>
      <protection/>
    </xf>
    <xf numFmtId="0" fontId="7" fillId="18" borderId="53" xfId="58" applyFont="1" applyFill="1" applyBorder="1" applyAlignment="1">
      <alignment horizontal="center" vertical="center"/>
      <protection/>
    </xf>
    <xf numFmtId="0" fontId="8" fillId="0" borderId="0" xfId="58" applyFont="1" applyAlignment="1">
      <alignment vertical="center"/>
      <protection/>
    </xf>
    <xf numFmtId="0" fontId="8" fillId="0" borderId="70" xfId="58" applyFont="1" applyBorder="1" applyAlignment="1">
      <alignment vertical="center"/>
      <protection/>
    </xf>
    <xf numFmtId="0" fontId="8" fillId="0" borderId="71" xfId="58" applyFont="1" applyBorder="1" applyAlignment="1">
      <alignment vertical="center"/>
      <protection/>
    </xf>
    <xf numFmtId="0" fontId="8" fillId="0" borderId="72" xfId="58" applyFont="1" applyBorder="1" applyAlignment="1">
      <alignment vertical="center"/>
      <protection/>
    </xf>
    <xf numFmtId="0" fontId="11" fillId="0" borderId="71" xfId="58" applyFont="1" applyBorder="1" applyAlignment="1">
      <alignment horizontal="right" vertical="center"/>
      <protection/>
    </xf>
    <xf numFmtId="0" fontId="11" fillId="0" borderId="73" xfId="58" applyFont="1" applyBorder="1" applyAlignment="1">
      <alignment horizontal="right" vertical="center"/>
      <protection/>
    </xf>
    <xf numFmtId="0" fontId="28" fillId="0" borderId="0" xfId="59" applyFont="1">
      <alignment/>
      <protection/>
    </xf>
    <xf numFmtId="0" fontId="13" fillId="0" borderId="0" xfId="59" applyFont="1">
      <alignment/>
      <protection/>
    </xf>
    <xf numFmtId="0" fontId="38" fillId="0" borderId="0" xfId="59" applyFont="1">
      <alignment/>
      <protection/>
    </xf>
    <xf numFmtId="0" fontId="14" fillId="0" borderId="13" xfId="59" applyFont="1" applyBorder="1" applyAlignment="1">
      <alignment horizontal="right" vertical="center"/>
      <protection/>
    </xf>
    <xf numFmtId="1" fontId="15" fillId="18" borderId="35" xfId="60" applyNumberFormat="1" applyFont="1" applyFill="1" applyBorder="1" applyAlignment="1">
      <alignment horizontal="center"/>
      <protection/>
    </xf>
    <xf numFmtId="4" fontId="4" fillId="0" borderId="0" xfId="62" applyNumberFormat="1" applyAlignment="1">
      <alignment vertical="center"/>
      <protection/>
    </xf>
    <xf numFmtId="4" fontId="3" fillId="0" borderId="0" xfId="62" applyNumberFormat="1" applyFont="1" applyAlignment="1">
      <alignment vertical="center"/>
      <protection/>
    </xf>
    <xf numFmtId="4" fontId="4" fillId="0" borderId="0" xfId="62" applyNumberFormat="1" applyBorder="1" applyAlignment="1">
      <alignment vertical="center"/>
      <protection/>
    </xf>
    <xf numFmtId="4" fontId="1" fillId="0" borderId="0" xfId="62" applyNumberFormat="1" applyFont="1" applyAlignment="1">
      <alignment vertical="center"/>
      <protection/>
    </xf>
    <xf numFmtId="4" fontId="5" fillId="0" borderId="74" xfId="62" applyNumberFormat="1" applyFont="1" applyBorder="1" applyAlignment="1">
      <alignment vertical="center"/>
      <protection/>
    </xf>
    <xf numFmtId="4" fontId="5" fillId="0" borderId="75" xfId="62" applyNumberFormat="1" applyFont="1" applyBorder="1" applyAlignment="1">
      <alignment vertical="center"/>
      <protection/>
    </xf>
    <xf numFmtId="4" fontId="5" fillId="0" borderId="0" xfId="62" applyNumberFormat="1" applyFont="1" applyBorder="1" applyAlignment="1">
      <alignment vertical="center"/>
      <protection/>
    </xf>
    <xf numFmtId="4" fontId="5" fillId="0" borderId="0" xfId="62" applyNumberFormat="1" applyFont="1" applyAlignment="1">
      <alignment vertical="center"/>
      <protection/>
    </xf>
    <xf numFmtId="4" fontId="5" fillId="0" borderId="0" xfId="62" applyNumberFormat="1" applyFont="1" applyAlignment="1">
      <alignment vertical="center"/>
      <protection/>
    </xf>
    <xf numFmtId="4" fontId="5" fillId="0" borderId="76" xfId="62" applyNumberFormat="1" applyFont="1" applyBorder="1" applyAlignment="1">
      <alignment vertical="center"/>
      <protection/>
    </xf>
    <xf numFmtId="4" fontId="5" fillId="0" borderId="77" xfId="62" applyNumberFormat="1" applyFont="1" applyBorder="1" applyAlignment="1">
      <alignment vertical="center"/>
      <protection/>
    </xf>
    <xf numFmtId="4" fontId="6" fillId="0" borderId="78" xfId="62" applyNumberFormat="1" applyFont="1" applyBorder="1" applyAlignment="1">
      <alignment vertical="center"/>
      <protection/>
    </xf>
    <xf numFmtId="4" fontId="6" fillId="0" borderId="79" xfId="62" applyNumberFormat="1" applyFont="1" applyBorder="1" applyAlignment="1">
      <alignment vertical="center"/>
      <protection/>
    </xf>
    <xf numFmtId="4" fontId="5" fillId="0" borderId="80" xfId="62" applyNumberFormat="1" applyFont="1" applyBorder="1" applyAlignment="1">
      <alignment vertical="center"/>
      <protection/>
    </xf>
    <xf numFmtId="4" fontId="5" fillId="0" borderId="81" xfId="62" applyNumberFormat="1" applyFont="1" applyBorder="1" applyAlignment="1">
      <alignment vertical="center"/>
      <protection/>
    </xf>
    <xf numFmtId="4" fontId="5" fillId="0" borderId="79" xfId="62" applyNumberFormat="1" applyFont="1" applyBorder="1" applyAlignment="1">
      <alignment vertical="center"/>
      <protection/>
    </xf>
    <xf numFmtId="4" fontId="39" fillId="0" borderId="0" xfId="62" applyNumberFormat="1" applyFont="1" applyAlignment="1">
      <alignment vertical="center"/>
      <protection/>
    </xf>
    <xf numFmtId="4" fontId="4" fillId="0" borderId="0" xfId="62" applyNumberFormat="1" applyFont="1" applyAlignment="1">
      <alignment vertical="center"/>
      <protection/>
    </xf>
    <xf numFmtId="0" fontId="7" fillId="18" borderId="52" xfId="59" applyFont="1" applyFill="1" applyBorder="1" applyAlignment="1">
      <alignment horizontal="centerContinuous" vertical="center"/>
      <protection/>
    </xf>
    <xf numFmtId="1" fontId="7" fillId="18" borderId="53" xfId="59" applyNumberFormat="1" applyFont="1" applyFill="1" applyBorder="1" applyAlignment="1" applyProtection="1">
      <alignment horizontal="center" vertical="center"/>
      <protection locked="0"/>
    </xf>
    <xf numFmtId="4" fontId="16" fillId="0" borderId="49" xfId="59" applyNumberFormat="1" applyFont="1" applyBorder="1">
      <alignment/>
      <protection/>
    </xf>
    <xf numFmtId="4" fontId="16" fillId="0" borderId="20" xfId="59" applyNumberFormat="1" applyFont="1" applyBorder="1">
      <alignment/>
      <protection/>
    </xf>
    <xf numFmtId="4" fontId="17" fillId="0" borderId="21" xfId="59" applyNumberFormat="1" applyFont="1" applyBorder="1">
      <alignment/>
      <protection/>
    </xf>
    <xf numFmtId="4" fontId="16" fillId="0" borderId="82" xfId="59" applyNumberFormat="1" applyFont="1" applyBorder="1" applyAlignment="1" applyProtection="1">
      <alignment vertical="center"/>
      <protection/>
    </xf>
    <xf numFmtId="4" fontId="16" fillId="0" borderId="0" xfId="59" applyNumberFormat="1" applyFont="1" applyBorder="1" applyAlignment="1" applyProtection="1">
      <alignment vertical="center"/>
      <protection/>
    </xf>
    <xf numFmtId="4" fontId="17" fillId="0" borderId="82" xfId="59" applyNumberFormat="1" applyFont="1" applyBorder="1" applyAlignment="1" applyProtection="1">
      <alignment vertical="center"/>
      <protection/>
    </xf>
    <xf numFmtId="4" fontId="17" fillId="0" borderId="83" xfId="59" applyNumberFormat="1" applyFont="1" applyBorder="1" applyAlignment="1" applyProtection="1">
      <alignment vertical="center"/>
      <protection/>
    </xf>
    <xf numFmtId="4" fontId="16" fillId="0" borderId="83" xfId="59" applyNumberFormat="1" applyFont="1" applyBorder="1" applyAlignment="1" applyProtection="1">
      <alignment vertical="center"/>
      <protection/>
    </xf>
    <xf numFmtId="4" fontId="17" fillId="0" borderId="0" xfId="59" applyNumberFormat="1" applyFont="1" applyBorder="1" applyAlignment="1" applyProtection="1">
      <alignment vertical="center"/>
      <protection/>
    </xf>
    <xf numFmtId="0" fontId="43" fillId="0" borderId="10" xfId="59" applyFont="1" applyBorder="1" applyAlignment="1">
      <alignment vertical="center"/>
      <protection/>
    </xf>
    <xf numFmtId="4" fontId="17" fillId="0" borderId="42" xfId="59" applyNumberFormat="1" applyFont="1" applyBorder="1" applyAlignment="1">
      <alignment vertical="center"/>
      <protection/>
    </xf>
    <xf numFmtId="0" fontId="44" fillId="0" borderId="10" xfId="59" applyFont="1" applyBorder="1">
      <alignment/>
      <protection/>
    </xf>
    <xf numFmtId="4" fontId="16" fillId="0" borderId="42" xfId="59" applyNumberFormat="1" applyFont="1" applyBorder="1" applyAlignment="1">
      <alignment vertical="center"/>
      <protection/>
    </xf>
    <xf numFmtId="49" fontId="12" fillId="0" borderId="23" xfId="59" applyNumberFormat="1" applyFont="1" applyBorder="1" applyAlignment="1">
      <alignment vertical="center"/>
      <protection/>
    </xf>
    <xf numFmtId="4" fontId="8" fillId="0" borderId="0" xfId="59" applyNumberFormat="1" applyFont="1" applyBorder="1">
      <alignment/>
      <protection/>
    </xf>
    <xf numFmtId="0" fontId="17" fillId="0" borderId="23" xfId="59" applyFont="1" applyBorder="1" applyAlignment="1">
      <alignment vertical="center"/>
      <protection/>
    </xf>
    <xf numFmtId="4" fontId="16" fillId="0" borderId="82" xfId="59" applyNumberFormat="1" applyFont="1" applyBorder="1" applyAlignment="1">
      <alignment vertical="center"/>
      <protection/>
    </xf>
    <xf numFmtId="0" fontId="12" fillId="0" borderId="10" xfId="59" applyFont="1" applyBorder="1">
      <alignment/>
      <protection/>
    </xf>
    <xf numFmtId="4" fontId="17" fillId="0" borderId="42" xfId="59" applyNumberFormat="1" applyFont="1" applyBorder="1" applyAlignment="1" applyProtection="1">
      <alignment vertical="center"/>
      <protection/>
    </xf>
    <xf numFmtId="4" fontId="17" fillId="0" borderId="82" xfId="59" applyNumberFormat="1" applyFont="1" applyBorder="1" applyAlignment="1">
      <alignment vertical="center"/>
      <protection/>
    </xf>
    <xf numFmtId="4" fontId="16" fillId="0" borderId="42" xfId="59" applyNumberFormat="1" applyFont="1" applyBorder="1" applyAlignment="1" applyProtection="1">
      <alignment vertical="center"/>
      <protection/>
    </xf>
    <xf numFmtId="4" fontId="7" fillId="0" borderId="82" xfId="59" applyNumberFormat="1" applyFont="1" applyBorder="1" applyAlignment="1">
      <alignment vertical="center"/>
      <protection/>
    </xf>
    <xf numFmtId="4" fontId="8" fillId="0" borderId="82" xfId="59" applyNumberFormat="1" applyFont="1" applyBorder="1" applyAlignment="1">
      <alignment vertical="center"/>
      <protection/>
    </xf>
    <xf numFmtId="4" fontId="12" fillId="0" borderId="82" xfId="59" applyNumberFormat="1" applyFont="1" applyBorder="1" applyAlignment="1">
      <alignment vertical="center"/>
      <protection/>
    </xf>
    <xf numFmtId="0" fontId="8" fillId="0" borderId="17" xfId="59" applyFont="1" applyBorder="1">
      <alignment/>
      <protection/>
    </xf>
    <xf numFmtId="4" fontId="7" fillId="0" borderId="51" xfId="59" applyNumberFormat="1" applyFont="1" applyBorder="1" applyAlignment="1">
      <alignment vertical="center"/>
      <protection/>
    </xf>
    <xf numFmtId="3" fontId="8" fillId="0" borderId="0" xfId="59" applyNumberFormat="1" applyFont="1" applyBorder="1">
      <alignment/>
      <protection/>
    </xf>
    <xf numFmtId="0" fontId="12" fillId="0" borderId="23" xfId="59" applyFont="1" applyBorder="1">
      <alignment/>
      <protection/>
    </xf>
    <xf numFmtId="49" fontId="8" fillId="0" borderId="23" xfId="59" applyNumberFormat="1" applyFont="1" applyBorder="1">
      <alignment/>
      <protection/>
    </xf>
    <xf numFmtId="0" fontId="8" fillId="0" borderId="23" xfId="59" applyFont="1" applyBorder="1">
      <alignment/>
      <protection/>
    </xf>
    <xf numFmtId="0" fontId="14" fillId="0" borderId="23" xfId="59" applyFont="1" applyBorder="1" applyAlignment="1">
      <alignment vertical="center"/>
      <protection/>
    </xf>
    <xf numFmtId="0" fontId="12" fillId="0" borderId="28" xfId="59" applyFont="1" applyBorder="1" applyAlignment="1">
      <alignment vertical="center"/>
      <protection/>
    </xf>
    <xf numFmtId="4" fontId="12" fillId="0" borderId="42" xfId="59" applyNumberFormat="1" applyFont="1" applyBorder="1" applyAlignment="1">
      <alignment vertical="center"/>
      <protection/>
    </xf>
    <xf numFmtId="4" fontId="8" fillId="0" borderId="42" xfId="59" applyNumberFormat="1" applyFont="1" applyBorder="1" applyAlignment="1">
      <alignment vertical="center"/>
      <protection/>
    </xf>
    <xf numFmtId="4" fontId="7" fillId="0" borderId="17" xfId="59" applyNumberFormat="1" applyFont="1" applyBorder="1" applyAlignment="1">
      <alignment vertical="center"/>
      <protection/>
    </xf>
    <xf numFmtId="4" fontId="17" fillId="0" borderId="49" xfId="59" applyNumberFormat="1" applyFont="1" applyBorder="1">
      <alignment/>
      <protection/>
    </xf>
    <xf numFmtId="4" fontId="8" fillId="0" borderId="56" xfId="56" applyNumberFormat="1" applyFont="1" applyBorder="1" applyProtection="1">
      <alignment/>
      <protection locked="0"/>
    </xf>
    <xf numFmtId="4" fontId="8" fillId="0" borderId="0" xfId="56" applyNumberFormat="1" applyFont="1">
      <alignment/>
      <protection/>
    </xf>
    <xf numFmtId="4" fontId="8" fillId="0" borderId="0" xfId="56" applyNumberFormat="1" applyFont="1" applyAlignment="1">
      <alignment horizontal="centerContinuous"/>
      <protection/>
    </xf>
    <xf numFmtId="4" fontId="14" fillId="0" borderId="0" xfId="56" applyNumberFormat="1" applyFont="1" applyAlignment="1">
      <alignment/>
      <protection/>
    </xf>
    <xf numFmtId="4" fontId="7" fillId="18" borderId="53" xfId="56" applyNumberFormat="1" applyFont="1" applyFill="1" applyBorder="1" applyAlignment="1">
      <alignment horizontal="center" vertical="center"/>
      <protection/>
    </xf>
    <xf numFmtId="4" fontId="8" fillId="0" borderId="83" xfId="56" applyNumberFormat="1" applyFont="1" applyBorder="1">
      <alignment/>
      <protection/>
    </xf>
    <xf numFmtId="4" fontId="8" fillId="0" borderId="84" xfId="56" applyNumberFormat="1" applyFont="1" applyBorder="1">
      <alignment/>
      <protection/>
    </xf>
    <xf numFmtId="4" fontId="8" fillId="0" borderId="57" xfId="56" applyNumberFormat="1" applyFont="1" applyBorder="1">
      <alignment/>
      <protection/>
    </xf>
    <xf numFmtId="4" fontId="9" fillId="0" borderId="0" xfId="56" applyNumberFormat="1" applyFont="1" applyAlignment="1">
      <alignment horizontal="right" vertical="center"/>
      <protection/>
    </xf>
    <xf numFmtId="4" fontId="7" fillId="0" borderId="0" xfId="56" applyNumberFormat="1" applyFont="1" applyAlignment="1">
      <alignment horizontal="right"/>
      <protection/>
    </xf>
    <xf numFmtId="4" fontId="12" fillId="0" borderId="83" xfId="56" applyNumberFormat="1" applyFont="1" applyBorder="1">
      <alignment/>
      <protection/>
    </xf>
    <xf numFmtId="4" fontId="12" fillId="0" borderId="56" xfId="56" applyNumberFormat="1" applyFont="1" applyBorder="1" applyProtection="1">
      <alignment/>
      <protection locked="0"/>
    </xf>
    <xf numFmtId="3" fontId="28" fillId="0" borderId="0" xfId="0" applyFont="1" applyBorder="1" applyAlignment="1">
      <alignment/>
    </xf>
    <xf numFmtId="3" fontId="28" fillId="0" borderId="40" xfId="0" applyFont="1" applyBorder="1" applyAlignment="1">
      <alignment/>
    </xf>
    <xf numFmtId="3" fontId="28" fillId="0" borderId="41" xfId="0" applyFont="1" applyBorder="1" applyAlignment="1">
      <alignment/>
    </xf>
    <xf numFmtId="0" fontId="28" fillId="0" borderId="85" xfId="57" applyFont="1" applyBorder="1">
      <alignment/>
      <protection/>
    </xf>
    <xf numFmtId="4" fontId="8" fillId="0" borderId="86" xfId="58" applyNumberFormat="1" applyFont="1" applyBorder="1" applyAlignment="1">
      <alignment vertical="center"/>
      <protection/>
    </xf>
    <xf numFmtId="4" fontId="8" fillId="0" borderId="72" xfId="58" applyNumberFormat="1" applyFont="1" applyBorder="1" applyAlignment="1">
      <alignment vertical="center"/>
      <protection/>
    </xf>
    <xf numFmtId="4" fontId="12" fillId="0" borderId="72" xfId="58" applyNumberFormat="1" applyFont="1" applyBorder="1" applyAlignment="1">
      <alignment vertical="center"/>
      <protection/>
    </xf>
    <xf numFmtId="4" fontId="12" fillId="0" borderId="57" xfId="58" applyNumberFormat="1" applyFont="1" applyBorder="1" applyAlignment="1">
      <alignment vertical="center"/>
      <protection/>
    </xf>
    <xf numFmtId="4" fontId="16" fillId="0" borderId="87" xfId="59" applyNumberFormat="1" applyFont="1" applyBorder="1" applyAlignment="1" applyProtection="1">
      <alignment vertical="center"/>
      <protection/>
    </xf>
    <xf numFmtId="4" fontId="8" fillId="0" borderId="83" xfId="59" applyNumberFormat="1" applyFont="1" applyBorder="1" applyAlignment="1">
      <alignment vertical="center"/>
      <protection/>
    </xf>
    <xf numFmtId="4" fontId="7" fillId="0" borderId="57" xfId="59" applyNumberFormat="1" applyFont="1" applyBorder="1" applyAlignment="1">
      <alignment vertical="center"/>
      <protection/>
    </xf>
    <xf numFmtId="4" fontId="17" fillId="0" borderId="87" xfId="59" applyNumberFormat="1" applyFont="1" applyBorder="1" applyAlignment="1" applyProtection="1">
      <alignment vertical="center"/>
      <protection/>
    </xf>
    <xf numFmtId="4" fontId="17" fillId="0" borderId="72" xfId="59" applyNumberFormat="1" applyFont="1" applyBorder="1" applyAlignment="1" applyProtection="1">
      <alignment vertical="center"/>
      <protection/>
    </xf>
    <xf numFmtId="4" fontId="8" fillId="0" borderId="60" xfId="59" applyNumberFormat="1" applyFont="1" applyBorder="1" applyAlignment="1">
      <alignment vertical="center"/>
      <protection/>
    </xf>
    <xf numFmtId="4" fontId="8" fillId="0" borderId="87" xfId="59" applyNumberFormat="1" applyFont="1" applyBorder="1" applyAlignment="1">
      <alignment vertical="center"/>
      <protection/>
    </xf>
    <xf numFmtId="4" fontId="8" fillId="0" borderId="88" xfId="59" applyNumberFormat="1" applyFont="1" applyBorder="1" applyAlignment="1">
      <alignment vertical="center"/>
      <protection/>
    </xf>
    <xf numFmtId="4" fontId="16" fillId="0" borderId="89" xfId="59" applyNumberFormat="1" applyFont="1" applyBorder="1" applyAlignment="1" applyProtection="1">
      <alignment vertical="center"/>
      <protection/>
    </xf>
    <xf numFmtId="4" fontId="8" fillId="0" borderId="62" xfId="59" applyNumberFormat="1" applyFont="1" applyBorder="1" applyAlignment="1">
      <alignment vertical="center"/>
      <protection/>
    </xf>
    <xf numFmtId="4" fontId="8" fillId="0" borderId="89" xfId="59" applyNumberFormat="1" applyFont="1" applyBorder="1" applyAlignment="1">
      <alignment vertical="center"/>
      <protection/>
    </xf>
    <xf numFmtId="4" fontId="8" fillId="0" borderId="90" xfId="59" applyNumberFormat="1" applyFont="1" applyBorder="1" applyAlignment="1">
      <alignment vertical="center"/>
      <protection/>
    </xf>
    <xf numFmtId="4" fontId="17" fillId="0" borderId="89" xfId="59" applyNumberFormat="1" applyFont="1" applyBorder="1" applyAlignment="1">
      <alignment vertical="center"/>
      <protection/>
    </xf>
    <xf numFmtId="4" fontId="8" fillId="0" borderId="0" xfId="59" applyNumberFormat="1" applyFont="1" applyBorder="1" applyAlignment="1">
      <alignment vertical="center"/>
      <protection/>
    </xf>
    <xf numFmtId="4" fontId="16" fillId="0" borderId="91" xfId="59" applyNumberFormat="1" applyFont="1" applyBorder="1" applyAlignment="1" applyProtection="1">
      <alignment vertical="center"/>
      <protection/>
    </xf>
    <xf numFmtId="4" fontId="8" fillId="0" borderId="64" xfId="59" applyNumberFormat="1" applyFont="1" applyBorder="1" applyAlignment="1">
      <alignment vertical="center"/>
      <protection/>
    </xf>
    <xf numFmtId="4" fontId="8" fillId="0" borderId="91" xfId="59" applyNumberFormat="1" applyFont="1" applyBorder="1" applyAlignment="1">
      <alignment vertical="center"/>
      <protection/>
    </xf>
    <xf numFmtId="4" fontId="8" fillId="0" borderId="92" xfId="59" applyNumberFormat="1" applyFont="1" applyBorder="1" applyAlignment="1">
      <alignment vertical="center"/>
      <protection/>
    </xf>
    <xf numFmtId="4" fontId="8" fillId="0" borderId="72" xfId="59" applyNumberFormat="1" applyFont="1" applyBorder="1" applyAlignment="1">
      <alignment vertical="center"/>
      <protection/>
    </xf>
    <xf numFmtId="4" fontId="8" fillId="0" borderId="93" xfId="59" applyNumberFormat="1" applyFont="1" applyBorder="1" applyAlignment="1">
      <alignment vertical="center"/>
      <protection/>
    </xf>
    <xf numFmtId="4" fontId="8" fillId="0" borderId="94" xfId="59" applyNumberFormat="1" applyFont="1" applyBorder="1" applyAlignment="1">
      <alignment vertical="center"/>
      <protection/>
    </xf>
    <xf numFmtId="4" fontId="17" fillId="0" borderId="83" xfId="59" applyNumberFormat="1" applyFont="1" applyBorder="1" applyAlignment="1">
      <alignment vertical="center"/>
      <protection/>
    </xf>
    <xf numFmtId="4" fontId="12" fillId="0" borderId="87" xfId="59" applyNumberFormat="1" applyFont="1" applyBorder="1" applyAlignment="1">
      <alignment vertical="center"/>
      <protection/>
    </xf>
    <xf numFmtId="4" fontId="34" fillId="0" borderId="60" xfId="59" applyNumberFormat="1" applyFont="1" applyBorder="1" applyAlignment="1">
      <alignment vertical="center"/>
      <protection/>
    </xf>
    <xf numFmtId="4" fontId="12" fillId="0" borderId="90" xfId="59" applyNumberFormat="1" applyFont="1" applyBorder="1" applyAlignment="1">
      <alignment vertical="center"/>
      <protection/>
    </xf>
    <xf numFmtId="4" fontId="34" fillId="0" borderId="89" xfId="59" applyNumberFormat="1" applyFont="1" applyBorder="1" applyAlignment="1">
      <alignment vertical="center"/>
      <protection/>
    </xf>
    <xf numFmtId="4" fontId="34" fillId="0" borderId="62" xfId="59" applyNumberFormat="1" applyFont="1" applyBorder="1" applyAlignment="1">
      <alignment vertical="center"/>
      <protection/>
    </xf>
    <xf numFmtId="4" fontId="8" fillId="0" borderId="87" xfId="59" applyNumberFormat="1" applyFont="1" applyBorder="1" applyAlignment="1">
      <alignment vertical="center" wrapText="1"/>
      <protection/>
    </xf>
    <xf numFmtId="4" fontId="8" fillId="0" borderId="60" xfId="59" applyNumberFormat="1" applyFont="1" applyBorder="1" applyAlignment="1">
      <alignment vertical="center" wrapText="1"/>
      <protection/>
    </xf>
    <xf numFmtId="4" fontId="12" fillId="0" borderId="88" xfId="59" applyNumberFormat="1" applyFont="1" applyBorder="1" applyAlignment="1">
      <alignment vertical="center"/>
      <protection/>
    </xf>
    <xf numFmtId="4" fontId="8" fillId="0" borderId="89" xfId="59" applyNumberFormat="1" applyFont="1" applyFill="1" applyBorder="1" applyAlignment="1">
      <alignment vertical="center"/>
      <protection/>
    </xf>
    <xf numFmtId="4" fontId="8" fillId="0" borderId="89" xfId="59" applyNumberFormat="1" applyFont="1" applyBorder="1" applyAlignment="1">
      <alignment vertical="center" wrapText="1"/>
      <protection/>
    </xf>
    <xf numFmtId="4" fontId="8" fillId="0" borderId="62" xfId="59" applyNumberFormat="1" applyFont="1" applyBorder="1" applyAlignment="1">
      <alignment vertical="center" wrapText="1"/>
      <protection/>
    </xf>
    <xf numFmtId="4" fontId="8" fillId="0" borderId="23" xfId="60" applyNumberFormat="1" applyFont="1" applyBorder="1">
      <alignment/>
      <protection/>
    </xf>
    <xf numFmtId="4" fontId="8" fillId="0" borderId="42" xfId="60" applyNumberFormat="1" applyFont="1" applyBorder="1">
      <alignment/>
      <protection/>
    </xf>
    <xf numFmtId="4" fontId="8" fillId="0" borderId="82" xfId="60" applyNumberFormat="1" applyFont="1" applyBorder="1">
      <alignment/>
      <protection/>
    </xf>
    <xf numFmtId="4" fontId="12" fillId="0" borderId="23" xfId="60" applyNumberFormat="1" applyFont="1" applyBorder="1">
      <alignment/>
      <protection/>
    </xf>
    <xf numFmtId="4" fontId="12" fillId="0" borderId="49" xfId="60" applyNumberFormat="1" applyFont="1" applyBorder="1">
      <alignment/>
      <protection/>
    </xf>
    <xf numFmtId="4" fontId="12" fillId="0" borderId="82" xfId="60" applyNumberFormat="1" applyFont="1" applyBorder="1" applyProtection="1">
      <alignment/>
      <protection locked="0"/>
    </xf>
    <xf numFmtId="4" fontId="12" fillId="0" borderId="42" xfId="60" applyNumberFormat="1" applyFont="1" applyBorder="1" applyProtection="1">
      <alignment/>
      <protection locked="0"/>
    </xf>
    <xf numFmtId="4" fontId="12" fillId="0" borderId="42" xfId="60" applyNumberFormat="1" applyFont="1" applyBorder="1">
      <alignment/>
      <protection/>
    </xf>
    <xf numFmtId="4" fontId="12" fillId="0" borderId="82" xfId="60" applyNumberFormat="1" applyFont="1" applyBorder="1">
      <alignment/>
      <protection/>
    </xf>
    <xf numFmtId="4" fontId="8" fillId="0" borderId="82" xfId="60" applyNumberFormat="1" applyFont="1" applyBorder="1" applyProtection="1">
      <alignment/>
      <protection locked="0"/>
    </xf>
    <xf numFmtId="4" fontId="8" fillId="0" borderId="42" xfId="60" applyNumberFormat="1" applyFont="1" applyBorder="1" applyProtection="1">
      <alignment/>
      <protection locked="0"/>
    </xf>
    <xf numFmtId="4" fontId="8" fillId="0" borderId="0" xfId="60" applyNumberFormat="1" applyFont="1">
      <alignment/>
      <protection/>
    </xf>
    <xf numFmtId="4" fontId="7" fillId="0" borderId="95" xfId="61" applyNumberFormat="1" applyFont="1" applyBorder="1">
      <alignment/>
      <protection/>
    </xf>
    <xf numFmtId="4" fontId="7" fillId="0" borderId="96" xfId="61" applyNumberFormat="1" applyFont="1" applyBorder="1">
      <alignment/>
      <protection/>
    </xf>
    <xf numFmtId="4" fontId="7" fillId="0" borderId="97" xfId="61" applyNumberFormat="1" applyFont="1" applyBorder="1">
      <alignment/>
      <protection/>
    </xf>
    <xf numFmtId="4" fontId="7" fillId="0" borderId="98" xfId="61" applyNumberFormat="1" applyFont="1" applyBorder="1">
      <alignment/>
      <protection/>
    </xf>
    <xf numFmtId="4" fontId="7" fillId="0" borderId="99" xfId="61" applyNumberFormat="1" applyFont="1" applyBorder="1">
      <alignment/>
      <protection/>
    </xf>
    <xf numFmtId="4" fontId="17" fillId="0" borderId="42" xfId="59" applyNumberFormat="1" applyFont="1" applyBorder="1">
      <alignment/>
      <protection/>
    </xf>
    <xf numFmtId="1" fontId="15" fillId="18" borderId="15" xfId="60" applyNumberFormat="1" applyFont="1" applyFill="1" applyBorder="1" applyAlignment="1">
      <alignment horizontal="center"/>
      <protection/>
    </xf>
    <xf numFmtId="0" fontId="7" fillId="18" borderId="12" xfId="60" applyFont="1" applyFill="1" applyBorder="1" applyAlignment="1">
      <alignment horizontal="center"/>
      <protection/>
    </xf>
    <xf numFmtId="0" fontId="12" fillId="0" borderId="15" xfId="60" applyFont="1" applyBorder="1" applyAlignment="1" applyProtection="1">
      <alignment horizontal="right"/>
      <protection locked="0"/>
    </xf>
    <xf numFmtId="4" fontId="12" fillId="0" borderId="0" xfId="60" applyNumberFormat="1" applyFont="1" applyBorder="1">
      <alignment/>
      <protection/>
    </xf>
    <xf numFmtId="4" fontId="8" fillId="0" borderId="0" xfId="60" applyNumberFormat="1" applyFont="1" applyBorder="1">
      <alignment/>
      <protection/>
    </xf>
    <xf numFmtId="4" fontId="12" fillId="0" borderId="100" xfId="60" applyNumberFormat="1" applyFont="1" applyBorder="1">
      <alignment/>
      <protection/>
    </xf>
    <xf numFmtId="4" fontId="12" fillId="0" borderId="83" xfId="60" applyNumberFormat="1" applyFont="1" applyBorder="1">
      <alignment/>
      <protection/>
    </xf>
    <xf numFmtId="0" fontId="12" fillId="0" borderId="15" xfId="60" applyFont="1" applyBorder="1" applyAlignment="1">
      <alignment horizontal="right"/>
      <protection/>
    </xf>
    <xf numFmtId="4" fontId="8" fillId="0" borderId="100" xfId="60" applyNumberFormat="1" applyFont="1" applyBorder="1">
      <alignment/>
      <protection/>
    </xf>
    <xf numFmtId="0" fontId="12" fillId="0" borderId="15" xfId="60" applyFont="1" applyBorder="1">
      <alignment/>
      <protection/>
    </xf>
    <xf numFmtId="4" fontId="12" fillId="0" borderId="56" xfId="60" applyNumberFormat="1" applyFont="1" applyBorder="1">
      <alignment/>
      <protection/>
    </xf>
    <xf numFmtId="4" fontId="12" fillId="0" borderId="83" xfId="60" applyNumberFormat="1" applyFont="1" applyBorder="1" applyProtection="1">
      <alignment/>
      <protection locked="0"/>
    </xf>
    <xf numFmtId="4" fontId="16" fillId="0" borderId="87" xfId="59" applyNumberFormat="1" applyFont="1" applyBorder="1" applyAlignment="1">
      <alignment vertical="center"/>
      <protection/>
    </xf>
    <xf numFmtId="4" fontId="16" fillId="0" borderId="89" xfId="59" applyNumberFormat="1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20" fillId="0" borderId="0" xfId="56" applyFont="1" applyAlignment="1">
      <alignment horizontal="centerContinuous" vertical="center"/>
      <protection/>
    </xf>
    <xf numFmtId="0" fontId="8" fillId="0" borderId="0" xfId="60" applyFont="1" applyAlignment="1">
      <alignment horizontal="centerContinuous" vertical="center"/>
      <protection/>
    </xf>
    <xf numFmtId="3" fontId="12" fillId="1" borderId="53" xfId="0" applyFont="1" applyFill="1" applyBorder="1" applyAlignment="1">
      <alignment horizontal="center" vertical="center" wrapText="1"/>
    </xf>
    <xf numFmtId="3" fontId="8" fillId="0" borderId="101" xfId="0" applyFont="1" applyBorder="1" applyAlignment="1">
      <alignment horizontal="left" wrapText="1"/>
    </xf>
    <xf numFmtId="3" fontId="8" fillId="0" borderId="102" xfId="0" applyFont="1" applyBorder="1" applyAlignment="1">
      <alignment horizontal="left" wrapText="1"/>
    </xf>
    <xf numFmtId="3" fontId="12" fillId="0" borderId="102" xfId="0" applyFont="1" applyBorder="1" applyAlignment="1">
      <alignment horizontal="left" wrapText="1"/>
    </xf>
    <xf numFmtId="3" fontId="8" fillId="0" borderId="102" xfId="0" applyFont="1" applyBorder="1" applyAlignment="1">
      <alignment wrapText="1"/>
    </xf>
    <xf numFmtId="3" fontId="26" fillId="0" borderId="102" xfId="0" applyFont="1" applyBorder="1" applyAlignment="1">
      <alignment horizontal="right" vertical="center" wrapText="1"/>
    </xf>
    <xf numFmtId="0" fontId="8" fillId="0" borderId="73" xfId="60" applyFont="1" applyBorder="1">
      <alignment/>
      <protection/>
    </xf>
    <xf numFmtId="3" fontId="8" fillId="0" borderId="101" xfId="0" applyFont="1" applyBorder="1" applyAlignment="1">
      <alignment/>
    </xf>
    <xf numFmtId="3" fontId="8" fillId="0" borderId="102" xfId="0" applyFont="1" applyBorder="1" applyAlignment="1">
      <alignment/>
    </xf>
    <xf numFmtId="3" fontId="8" fillId="0" borderId="102" xfId="0" applyFont="1" applyBorder="1" applyAlignment="1">
      <alignment vertical="center" wrapText="1"/>
    </xf>
    <xf numFmtId="0" fontId="8" fillId="0" borderId="71" xfId="60" applyFont="1" applyBorder="1">
      <alignment/>
      <protection/>
    </xf>
    <xf numFmtId="3" fontId="12" fillId="0" borderId="73" xfId="0" applyFont="1" applyBorder="1" applyAlignment="1">
      <alignment horizontal="right" vertical="center" wrapText="1"/>
    </xf>
    <xf numFmtId="10" fontId="12" fillId="0" borderId="51" xfId="64" applyNumberFormat="1" applyFont="1" applyBorder="1" applyAlignment="1">
      <alignment vertical="center" wrapText="1"/>
    </xf>
    <xf numFmtId="10" fontId="12" fillId="0" borderId="57" xfId="64" applyNumberFormat="1" applyFont="1" applyBorder="1" applyAlignment="1">
      <alignment vertical="center" wrapText="1"/>
    </xf>
    <xf numFmtId="4" fontId="8" fillId="0" borderId="49" xfId="0" applyNumberFormat="1" applyFont="1" applyBorder="1" applyAlignment="1">
      <alignment vertical="center" wrapText="1"/>
    </xf>
    <xf numFmtId="4" fontId="8" fillId="0" borderId="103" xfId="0" applyNumberFormat="1" applyFont="1" applyBorder="1" applyAlignment="1">
      <alignment vertical="center" wrapText="1"/>
    </xf>
    <xf numFmtId="4" fontId="8" fillId="0" borderId="82" xfId="0" applyNumberFormat="1" applyFont="1" applyBorder="1" applyAlignment="1">
      <alignment vertical="center" wrapText="1"/>
    </xf>
    <xf numFmtId="4" fontId="8" fillId="0" borderId="83" xfId="0" applyNumberFormat="1" applyFont="1" applyBorder="1" applyAlignment="1">
      <alignment vertical="center" wrapText="1"/>
    </xf>
    <xf numFmtId="4" fontId="8" fillId="0" borderId="100" xfId="0" applyNumberFormat="1" applyFont="1" applyBorder="1" applyAlignment="1">
      <alignment vertical="center" wrapText="1"/>
    </xf>
    <xf numFmtId="4" fontId="12" fillId="0" borderId="82" xfId="0" applyNumberFormat="1" applyFont="1" applyBorder="1" applyAlignment="1">
      <alignment vertical="center" wrapText="1"/>
    </xf>
    <xf numFmtId="4" fontId="12" fillId="0" borderId="83" xfId="0" applyNumberFormat="1" applyFont="1" applyBorder="1" applyAlignment="1">
      <alignment vertical="center" wrapText="1"/>
    </xf>
    <xf numFmtId="4" fontId="12" fillId="0" borderId="51" xfId="0" applyNumberFormat="1" applyFont="1" applyBorder="1" applyAlignment="1">
      <alignment vertical="center" wrapText="1"/>
    </xf>
    <xf numFmtId="4" fontId="12" fillId="0" borderId="104" xfId="0" applyNumberFormat="1" applyFont="1" applyBorder="1" applyAlignment="1">
      <alignment vertical="center" wrapText="1"/>
    </xf>
    <xf numFmtId="4" fontId="12" fillId="1" borderId="53" xfId="0" applyNumberFormat="1" applyFont="1" applyFill="1" applyBorder="1" applyAlignment="1">
      <alignment horizontal="center" vertical="center" wrapText="1"/>
    </xf>
    <xf numFmtId="4" fontId="12" fillId="0" borderId="87" xfId="0" applyNumberFormat="1" applyFont="1" applyBorder="1" applyAlignment="1">
      <alignment vertical="center" wrapText="1"/>
    </xf>
    <xf numFmtId="4" fontId="12" fillId="0" borderId="105" xfId="0" applyNumberFormat="1" applyFont="1" applyBorder="1" applyAlignment="1">
      <alignment vertical="center" wrapText="1"/>
    </xf>
    <xf numFmtId="4" fontId="12" fillId="0" borderId="72" xfId="0" applyNumberFormat="1" applyFont="1" applyBorder="1" applyAlignment="1">
      <alignment vertical="center" wrapText="1"/>
    </xf>
    <xf numFmtId="3" fontId="61" fillId="0" borderId="0" xfId="0" applyFont="1" applyAlignment="1">
      <alignment/>
    </xf>
    <xf numFmtId="4" fontId="8" fillId="0" borderId="0" xfId="59" applyNumberFormat="1" applyFont="1">
      <alignment/>
      <protection/>
    </xf>
    <xf numFmtId="4" fontId="8" fillId="0" borderId="0" xfId="61" applyNumberFormat="1" applyFont="1">
      <alignment/>
      <protection/>
    </xf>
    <xf numFmtId="0" fontId="40" fillId="0" borderId="0" xfId="59" applyFont="1" applyAlignment="1">
      <alignment horizontal="center"/>
      <protection/>
    </xf>
    <xf numFmtId="0" fontId="8" fillId="0" borderId="0" xfId="59" applyFont="1" applyAlignment="1">
      <alignment horizontal="right"/>
      <protection/>
    </xf>
    <xf numFmtId="0" fontId="35" fillId="0" borderId="0" xfId="59" applyFont="1" applyAlignment="1">
      <alignment horizontal="center" vertical="center" wrapText="1"/>
      <protection/>
    </xf>
    <xf numFmtId="0" fontId="7" fillId="0" borderId="0" xfId="56" applyFont="1" applyAlignment="1">
      <alignment horizontal="right"/>
      <protection/>
    </xf>
    <xf numFmtId="0" fontId="24" fillId="0" borderId="10" xfId="57" applyFont="1" applyBorder="1">
      <alignment/>
      <protection/>
    </xf>
    <xf numFmtId="0" fontId="24" fillId="0" borderId="0" xfId="57" applyFont="1" applyBorder="1">
      <alignment/>
      <protection/>
    </xf>
    <xf numFmtId="0" fontId="24" fillId="0" borderId="41" xfId="57" applyFont="1" applyBorder="1">
      <alignment/>
      <protection/>
    </xf>
    <xf numFmtId="0" fontId="24" fillId="0" borderId="12" xfId="57" applyFont="1" applyBorder="1">
      <alignment/>
      <protection/>
    </xf>
    <xf numFmtId="0" fontId="24" fillId="0" borderId="13" xfId="57" applyFont="1" applyBorder="1">
      <alignment/>
      <protection/>
    </xf>
    <xf numFmtId="0" fontId="24" fillId="0" borderId="44" xfId="57" applyFont="1" applyBorder="1">
      <alignment/>
      <protection/>
    </xf>
    <xf numFmtId="3" fontId="8" fillId="0" borderId="106" xfId="0" applyFont="1" applyBorder="1" applyAlignment="1">
      <alignment horizontal="center"/>
    </xf>
    <xf numFmtId="3" fontId="8" fillId="0" borderId="107" xfId="0" applyFont="1" applyBorder="1" applyAlignment="1">
      <alignment horizontal="center"/>
    </xf>
    <xf numFmtId="3" fontId="8" fillId="0" borderId="108" xfId="0" applyFont="1" applyBorder="1" applyAlignment="1">
      <alignment horizontal="center"/>
    </xf>
    <xf numFmtId="3" fontId="8" fillId="0" borderId="109" xfId="0" applyFont="1" applyBorder="1" applyAlignment="1">
      <alignment horizontal="center"/>
    </xf>
    <xf numFmtId="0" fontId="28" fillId="0" borderId="110" xfId="57" applyFont="1" applyBorder="1" applyAlignment="1">
      <alignment horizontal="center"/>
      <protection/>
    </xf>
    <xf numFmtId="0" fontId="24" fillId="0" borderId="107" xfId="57" applyFont="1" applyBorder="1" applyAlignment="1">
      <alignment horizontal="center"/>
      <protection/>
    </xf>
    <xf numFmtId="0" fontId="24" fillId="0" borderId="109" xfId="57" applyFont="1" applyBorder="1" applyAlignment="1">
      <alignment horizontal="center"/>
      <protection/>
    </xf>
    <xf numFmtId="0" fontId="9" fillId="0" borderId="0" xfId="57" applyFont="1" applyAlignment="1">
      <alignment horizontal="right" vertical="center"/>
      <protection/>
    </xf>
    <xf numFmtId="0" fontId="7" fillId="0" borderId="0" xfId="57" applyFont="1" applyAlignment="1">
      <alignment horizontal="center"/>
      <protection/>
    </xf>
    <xf numFmtId="0" fontId="27" fillId="0" borderId="13" xfId="57" applyFont="1" applyBorder="1" applyAlignment="1" quotePrefix="1">
      <alignment horizontal="center"/>
      <protection/>
    </xf>
    <xf numFmtId="3" fontId="7" fillId="0" borderId="0" xfId="0" applyFont="1" applyAlignment="1">
      <alignment horizontal="right"/>
    </xf>
    <xf numFmtId="0" fontId="12" fillId="0" borderId="0" xfId="57" applyFont="1" applyAlignment="1">
      <alignment horizontal="left"/>
      <protection/>
    </xf>
    <xf numFmtId="0" fontId="29" fillId="0" borderId="13" xfId="58" applyFont="1" applyBorder="1" applyAlignment="1">
      <alignment horizontal="center" vertical="center"/>
      <protection/>
    </xf>
    <xf numFmtId="3" fontId="10" fillId="0" borderId="0" xfId="0" applyFont="1" applyAlignment="1">
      <alignment horizontal="right"/>
    </xf>
    <xf numFmtId="0" fontId="22" fillId="0" borderId="0" xfId="58" applyFont="1" applyAlignment="1">
      <alignment horizontal="center"/>
      <protection/>
    </xf>
    <xf numFmtId="0" fontId="11" fillId="0" borderId="0" xfId="58" applyFont="1" applyAlignment="1">
      <alignment horizontal="right"/>
      <protection/>
    </xf>
    <xf numFmtId="3" fontId="10" fillId="0" borderId="0" xfId="54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12" fillId="0" borderId="35" xfId="59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center" vertical="center" wrapText="1"/>
      <protection/>
    </xf>
    <xf numFmtId="1" fontId="12" fillId="19" borderId="53" xfId="59" applyNumberFormat="1" applyFont="1" applyFill="1" applyBorder="1" applyAlignment="1" applyProtection="1">
      <alignment horizontal="center" vertical="center"/>
      <protection locked="0"/>
    </xf>
    <xf numFmtId="0" fontId="12" fillId="0" borderId="111" xfId="59" applyFont="1" applyBorder="1" applyAlignment="1">
      <alignment horizontal="center" vertical="center" wrapText="1"/>
      <protection/>
    </xf>
    <xf numFmtId="0" fontId="12" fillId="0" borderId="39" xfId="59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right"/>
      <protection/>
    </xf>
    <xf numFmtId="0" fontId="19" fillId="0" borderId="0" xfId="60" applyFont="1" applyAlignment="1">
      <alignment horizontal="right"/>
      <protection/>
    </xf>
    <xf numFmtId="1" fontId="15" fillId="18" borderId="35" xfId="60" applyNumberFormat="1" applyFont="1" applyFill="1" applyBorder="1" applyAlignment="1">
      <alignment horizontal="center" vertical="center"/>
      <protection/>
    </xf>
    <xf numFmtId="0" fontId="15" fillId="18" borderId="18" xfId="60" applyFont="1" applyFill="1" applyBorder="1" applyAlignment="1">
      <alignment horizontal="center" vertical="center"/>
      <protection/>
    </xf>
    <xf numFmtId="0" fontId="15" fillId="18" borderId="14" xfId="60" applyFont="1" applyFill="1" applyBorder="1" applyAlignment="1">
      <alignment horizontal="center" vertical="center"/>
      <protection/>
    </xf>
    <xf numFmtId="0" fontId="15" fillId="18" borderId="16" xfId="60" applyFont="1" applyFill="1" applyBorder="1" applyAlignment="1">
      <alignment horizontal="center" vertical="center"/>
      <protection/>
    </xf>
    <xf numFmtId="0" fontId="15" fillId="18" borderId="12" xfId="60" applyFont="1" applyFill="1" applyBorder="1" applyAlignment="1">
      <alignment horizontal="center" vertical="center"/>
      <protection/>
    </xf>
    <xf numFmtId="0" fontId="15" fillId="18" borderId="17" xfId="60" applyFont="1" applyFill="1" applyBorder="1" applyAlignment="1">
      <alignment horizontal="center" vertical="center"/>
      <protection/>
    </xf>
    <xf numFmtId="0" fontId="15" fillId="18" borderId="35" xfId="60" applyFont="1" applyFill="1" applyBorder="1" applyAlignment="1">
      <alignment horizontal="center" vertical="center"/>
      <protection/>
    </xf>
    <xf numFmtId="0" fontId="12" fillId="0" borderId="0" xfId="61" applyFont="1" applyAlignment="1">
      <alignment horizontal="right"/>
      <protection/>
    </xf>
    <xf numFmtId="0" fontId="8" fillId="0" borderId="0" xfId="61" applyFont="1" applyAlignment="1">
      <alignment horizontal="right"/>
      <protection/>
    </xf>
    <xf numFmtId="4" fontId="30" fillId="0" borderId="0" xfId="57" applyNumberFormat="1" applyFont="1" applyAlignment="1">
      <alignment horizontal="right" vertical="center"/>
      <protection/>
    </xf>
    <xf numFmtId="4" fontId="31" fillId="0" borderId="0" xfId="55" applyNumberFormat="1" applyFont="1" applyAlignment="1">
      <alignment horizontal="right" vertical="center"/>
      <protection/>
    </xf>
    <xf numFmtId="4" fontId="3" fillId="0" borderId="0" xfId="57" applyNumberFormat="1" applyFont="1" applyAlignment="1">
      <alignment horizontal="right" vertical="center"/>
      <protection/>
    </xf>
    <xf numFmtId="4" fontId="32" fillId="0" borderId="0" xfId="57" applyNumberFormat="1" applyFont="1" applyAlignment="1">
      <alignment horizontal="center" vertical="center"/>
      <protection/>
    </xf>
    <xf numFmtId="4" fontId="1" fillId="0" borderId="0" xfId="62" applyNumberFormat="1" applyFont="1" applyAlignment="1">
      <alignment horizontal="right" vertical="center"/>
      <protection/>
    </xf>
    <xf numFmtId="0" fontId="11" fillId="0" borderId="0" xfId="57" applyFont="1" applyAlignment="1">
      <alignment horizontal="right" vertical="center"/>
      <protection/>
    </xf>
    <xf numFmtId="0" fontId="12" fillId="0" borderId="0" xfId="59" applyFont="1" applyAlignment="1">
      <alignment horizontal="right"/>
      <protection/>
    </xf>
    <xf numFmtId="0" fontId="26" fillId="0" borderId="0" xfId="60" applyFont="1" applyAlignment="1" applyProtection="1">
      <alignment horizontal="center" vertical="center"/>
      <protection/>
    </xf>
    <xf numFmtId="4" fontId="8" fillId="0" borderId="82" xfId="0" applyNumberFormat="1" applyFont="1" applyBorder="1" applyAlignment="1">
      <alignment vertical="center" wrapText="1"/>
    </xf>
    <xf numFmtId="4" fontId="8" fillId="0" borderId="83" xfId="0" applyNumberFormat="1" applyFont="1" applyBorder="1" applyAlignment="1">
      <alignment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 Pptos 2013 (E1)" xfId="54"/>
    <cellStyle name="Normal_Composición Estado de Previsión rectificado" xfId="55"/>
    <cellStyle name="Normal_Mod. F1 - PROGR. DE ACTUACION" xfId="56"/>
    <cellStyle name="Normal_Mod. F2 y F3 - OBJETIVOS Y MEMO" xfId="57"/>
    <cellStyle name="Normal_Mod. F3 - PAIF (resumen)" xfId="58"/>
    <cellStyle name="Normal_Mod. F4 - CTA. PERDIDAS Y GANAN" xfId="59"/>
    <cellStyle name="Normal_Mod. F5 -  BALANCE SITUAC. PRVN" xfId="60"/>
    <cellStyle name="Normal_Mod. F6 - PREVISION INGR.GASTOS" xfId="61"/>
    <cellStyle name="Normal_Mod. F6 - RESUMEN CAPITULO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NOELPT99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-sol4\Usuarios\Perfiles\mdguerrero\Configuraci&#243;n%20local\Archivos%20temporales%20de%20Internet\OLK7\Anexos%20Pptos%202013%20(E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Mod.1 - ESTRUCTURA ECONOMIA"/>
    </sheetNames>
    <sheetDataSet>
      <sheetData sheetId="1">
        <row r="8">
          <cell r="E8" t="str">
            <v>Capítulo II. GASTOS EN BIENES</v>
          </cell>
        </row>
        <row r="9">
          <cell r="E9" t="str">
            <v>CORRIENTES Y SERVICIOS</v>
          </cell>
        </row>
        <row r="10">
          <cell r="A10">
            <v>2</v>
          </cell>
          <cell r="E10" t="str">
            <v>GASTOS EN BIENES CORRIENTES Y SERVICIOS</v>
          </cell>
        </row>
        <row r="11">
          <cell r="A11">
            <v>2</v>
          </cell>
          <cell r="B11">
            <v>20</v>
          </cell>
          <cell r="E11" t="str">
            <v>Arrendamientos</v>
          </cell>
        </row>
        <row r="12">
          <cell r="A12">
            <v>2</v>
          </cell>
          <cell r="B12">
            <v>20</v>
          </cell>
          <cell r="C12">
            <v>200</v>
          </cell>
          <cell r="E12" t="str">
            <v>  Terrenos y bienes naturales</v>
          </cell>
        </row>
        <row r="13">
          <cell r="A13">
            <v>2</v>
          </cell>
          <cell r="B13">
            <v>20</v>
          </cell>
          <cell r="C13">
            <v>202</v>
          </cell>
          <cell r="E13" t="str">
            <v>  Edificios y otras construcciones</v>
          </cell>
        </row>
        <row r="14">
          <cell r="A14">
            <v>2</v>
          </cell>
          <cell r="B14">
            <v>20</v>
          </cell>
          <cell r="C14">
            <v>203</v>
          </cell>
          <cell r="E14" t="str">
            <v>  Maquinaria, instalaciones y utillaje</v>
          </cell>
        </row>
        <row r="15">
          <cell r="A15">
            <v>2</v>
          </cell>
          <cell r="B15">
            <v>20</v>
          </cell>
          <cell r="C15">
            <v>204</v>
          </cell>
          <cell r="E15" t="str">
            <v>  Material de transporte</v>
          </cell>
        </row>
        <row r="16">
          <cell r="A16">
            <v>2</v>
          </cell>
          <cell r="B16">
            <v>20</v>
          </cell>
          <cell r="C16">
            <v>205</v>
          </cell>
          <cell r="E16" t="str">
            <v>  Mobiliario y enseres</v>
          </cell>
        </row>
        <row r="17">
          <cell r="A17">
            <v>2</v>
          </cell>
          <cell r="B17">
            <v>20</v>
          </cell>
          <cell r="C17">
            <v>206</v>
          </cell>
          <cell r="E17" t="str">
            <v>  Equipos para proceso de información</v>
          </cell>
        </row>
        <row r="18">
          <cell r="A18">
            <v>2</v>
          </cell>
          <cell r="B18">
            <v>20</v>
          </cell>
          <cell r="C18">
            <v>209</v>
          </cell>
          <cell r="E18" t="str">
            <v>  Otro inmovilizado material</v>
          </cell>
        </row>
        <row r="19">
          <cell r="A19">
            <v>2</v>
          </cell>
          <cell r="B19">
            <v>21</v>
          </cell>
          <cell r="E19" t="str">
            <v>Reparaciones mantenimiento y conservación</v>
          </cell>
        </row>
        <row r="20">
          <cell r="A20">
            <v>2</v>
          </cell>
          <cell r="B20">
            <v>21</v>
          </cell>
          <cell r="C20">
            <v>210</v>
          </cell>
          <cell r="E20" t="str">
            <v>  Infraestructura y bienes naturales</v>
          </cell>
        </row>
        <row r="21">
          <cell r="A21">
            <v>2</v>
          </cell>
          <cell r="B21">
            <v>21</v>
          </cell>
          <cell r="C21">
            <v>212</v>
          </cell>
          <cell r="E21" t="str">
            <v>  Edificios y otras construcciones</v>
          </cell>
        </row>
        <row r="22">
          <cell r="A22">
            <v>2</v>
          </cell>
          <cell r="B22">
            <v>21</v>
          </cell>
          <cell r="C22">
            <v>213</v>
          </cell>
          <cell r="E22" t="str">
            <v>  Maquinaria, instalaciones y utillaje</v>
          </cell>
        </row>
        <row r="23">
          <cell r="A23">
            <v>2</v>
          </cell>
          <cell r="B23">
            <v>21</v>
          </cell>
          <cell r="C23">
            <v>214</v>
          </cell>
          <cell r="E23" t="str">
            <v>  Material de transporte</v>
          </cell>
        </row>
        <row r="24">
          <cell r="A24">
            <v>2</v>
          </cell>
          <cell r="B24">
            <v>21</v>
          </cell>
          <cell r="C24">
            <v>215</v>
          </cell>
          <cell r="E24" t="str">
            <v>  Mobiliario y enseres</v>
          </cell>
        </row>
        <row r="25">
          <cell r="A25">
            <v>2</v>
          </cell>
          <cell r="B25">
            <v>21</v>
          </cell>
          <cell r="C25">
            <v>216</v>
          </cell>
          <cell r="E25" t="str">
            <v>  Equipos para proceso de información</v>
          </cell>
        </row>
        <row r="26">
          <cell r="A26">
            <v>2</v>
          </cell>
          <cell r="B26">
            <v>21</v>
          </cell>
          <cell r="C26">
            <v>219</v>
          </cell>
          <cell r="E26" t="str">
            <v>  Otro inmovilizado material</v>
          </cell>
        </row>
        <row r="27">
          <cell r="A27">
            <v>2</v>
          </cell>
          <cell r="B27">
            <v>22</v>
          </cell>
          <cell r="E27" t="str">
            <v>Material, suministros y otros.</v>
          </cell>
        </row>
        <row r="28">
          <cell r="A28">
            <v>2</v>
          </cell>
          <cell r="B28">
            <v>22</v>
          </cell>
          <cell r="C28">
            <v>220</v>
          </cell>
          <cell r="E28" t="str">
            <v>  Material de oficina</v>
          </cell>
        </row>
        <row r="29">
          <cell r="A29">
            <v>2</v>
          </cell>
          <cell r="B29">
            <v>22</v>
          </cell>
          <cell r="C29">
            <v>220</v>
          </cell>
          <cell r="D29" t="str">
            <v>220.00</v>
          </cell>
          <cell r="E29" t="str">
            <v>    Ordinario no inventariable</v>
          </cell>
        </row>
        <row r="30">
          <cell r="A30">
            <v>2</v>
          </cell>
          <cell r="B30">
            <v>22</v>
          </cell>
          <cell r="C30">
            <v>220</v>
          </cell>
          <cell r="D30" t="str">
            <v>220.01</v>
          </cell>
          <cell r="E30" t="str">
            <v>    Prensa, revistas, libros y otras publicaciones</v>
          </cell>
        </row>
        <row r="31">
          <cell r="A31">
            <v>2</v>
          </cell>
          <cell r="B31">
            <v>22</v>
          </cell>
          <cell r="C31">
            <v>220</v>
          </cell>
          <cell r="D31" t="str">
            <v>220.02</v>
          </cell>
          <cell r="E31" t="str">
            <v>    Material informático no inventariable</v>
          </cell>
        </row>
        <row r="32">
          <cell r="A32">
            <v>2</v>
          </cell>
          <cell r="B32">
            <v>22</v>
          </cell>
          <cell r="C32">
            <v>220</v>
          </cell>
          <cell r="D32" t="str">
            <v>220.03</v>
          </cell>
          <cell r="E32" t="str">
            <v>    Material fotográfico</v>
          </cell>
        </row>
        <row r="33">
          <cell r="A33">
            <v>2</v>
          </cell>
          <cell r="B33">
            <v>22</v>
          </cell>
          <cell r="C33">
            <v>220</v>
          </cell>
          <cell r="D33" t="str">
            <v>220.04</v>
          </cell>
          <cell r="E33" t="str">
            <v>    Material de lalboratorio</v>
          </cell>
        </row>
        <row r="34">
          <cell r="A34">
            <v>2</v>
          </cell>
          <cell r="B34">
            <v>22</v>
          </cell>
          <cell r="C34">
            <v>221</v>
          </cell>
          <cell r="E34" t="str">
            <v>  Suministros</v>
          </cell>
        </row>
        <row r="35">
          <cell r="A35">
            <v>2</v>
          </cell>
          <cell r="B35">
            <v>22</v>
          </cell>
          <cell r="C35">
            <v>221</v>
          </cell>
          <cell r="D35" t="str">
            <v>221.00</v>
          </cell>
          <cell r="E35" t="str">
            <v>    Enenrgía eléctrica</v>
          </cell>
        </row>
        <row r="36">
          <cell r="A36">
            <v>2</v>
          </cell>
          <cell r="B36">
            <v>22</v>
          </cell>
          <cell r="C36">
            <v>221</v>
          </cell>
          <cell r="D36" t="str">
            <v>221.01</v>
          </cell>
          <cell r="E36" t="str">
            <v>    Agua</v>
          </cell>
        </row>
        <row r="37">
          <cell r="A37">
            <v>2</v>
          </cell>
          <cell r="B37">
            <v>22</v>
          </cell>
          <cell r="C37">
            <v>221</v>
          </cell>
          <cell r="D37" t="str">
            <v>221.02</v>
          </cell>
          <cell r="E37" t="str">
            <v>    Gas</v>
          </cell>
        </row>
        <row r="38">
          <cell r="A38">
            <v>2</v>
          </cell>
          <cell r="B38">
            <v>22</v>
          </cell>
          <cell r="C38">
            <v>221</v>
          </cell>
          <cell r="D38" t="str">
            <v>221.03</v>
          </cell>
          <cell r="E38" t="str">
            <v>    Combustibles y carburantes</v>
          </cell>
        </row>
        <row r="39">
          <cell r="A39">
            <v>2</v>
          </cell>
          <cell r="B39">
            <v>22</v>
          </cell>
          <cell r="C39">
            <v>221</v>
          </cell>
          <cell r="D39" t="str">
            <v>221.04</v>
          </cell>
          <cell r="E39" t="str">
            <v>    Vestuario</v>
          </cell>
        </row>
        <row r="40">
          <cell r="A40">
            <v>2</v>
          </cell>
          <cell r="B40">
            <v>22</v>
          </cell>
          <cell r="C40">
            <v>221</v>
          </cell>
          <cell r="D40" t="str">
            <v>221.05</v>
          </cell>
          <cell r="E40" t="str">
            <v>    Productos alimenticios</v>
          </cell>
        </row>
        <row r="41">
          <cell r="A41">
            <v>2</v>
          </cell>
          <cell r="B41">
            <v>22</v>
          </cell>
          <cell r="C41">
            <v>221</v>
          </cell>
          <cell r="D41" t="str">
            <v>221.06</v>
          </cell>
          <cell r="E41" t="str">
            <v>    Manutención de animales</v>
          </cell>
        </row>
        <row r="42">
          <cell r="A42">
            <v>2</v>
          </cell>
          <cell r="B42">
            <v>22</v>
          </cell>
          <cell r="C42">
            <v>221</v>
          </cell>
          <cell r="D42" t="str">
            <v>221.07</v>
          </cell>
          <cell r="E42" t="str">
            <v>    Productos farmacéuticos</v>
          </cell>
        </row>
        <row r="43">
          <cell r="A43">
            <v>2</v>
          </cell>
          <cell r="B43">
            <v>22</v>
          </cell>
          <cell r="C43">
            <v>221</v>
          </cell>
          <cell r="D43" t="str">
            <v>221.08</v>
          </cell>
          <cell r="E43" t="str">
            <v>    Productos de limpieza y aseo</v>
          </cell>
        </row>
        <row r="44">
          <cell r="A44">
            <v>2</v>
          </cell>
          <cell r="B44">
            <v>22</v>
          </cell>
          <cell r="C44">
            <v>221</v>
          </cell>
          <cell r="D44" t="str">
            <v>221.09</v>
          </cell>
          <cell r="E44" t="str">
            <v>    Suminnistros, viveros y cultivos</v>
          </cell>
        </row>
        <row r="45">
          <cell r="A45">
            <v>2</v>
          </cell>
          <cell r="B45">
            <v>22</v>
          </cell>
          <cell r="C45">
            <v>222</v>
          </cell>
          <cell r="E45" t="str">
            <v>  Comunicaciones</v>
          </cell>
        </row>
        <row r="46">
          <cell r="A46">
            <v>2</v>
          </cell>
          <cell r="B46">
            <v>22</v>
          </cell>
          <cell r="C46">
            <v>222</v>
          </cell>
          <cell r="D46" t="str">
            <v>222.00</v>
          </cell>
          <cell r="E46" t="str">
            <v>    Telefónicas</v>
          </cell>
        </row>
        <row r="47">
          <cell r="A47">
            <v>1</v>
          </cell>
          <cell r="B47">
            <v>22</v>
          </cell>
          <cell r="C47">
            <v>222</v>
          </cell>
          <cell r="D47" t="str">
            <v>222.01</v>
          </cell>
          <cell r="E47" t="str">
            <v>    Postales</v>
          </cell>
        </row>
        <row r="48">
          <cell r="A48">
            <v>2</v>
          </cell>
          <cell r="B48">
            <v>22</v>
          </cell>
          <cell r="C48">
            <v>222</v>
          </cell>
          <cell r="D48" t="str">
            <v>222.02</v>
          </cell>
          <cell r="E48" t="str">
            <v>    Telegráficas</v>
          </cell>
        </row>
        <row r="49">
          <cell r="A49">
            <v>2</v>
          </cell>
          <cell r="B49">
            <v>22</v>
          </cell>
          <cell r="C49">
            <v>222</v>
          </cell>
          <cell r="D49" t="str">
            <v>222.03</v>
          </cell>
          <cell r="E49" t="str">
            <v>    Telex y telefax</v>
          </cell>
        </row>
        <row r="50">
          <cell r="A50">
            <v>2</v>
          </cell>
          <cell r="B50">
            <v>22</v>
          </cell>
          <cell r="C50">
            <v>222</v>
          </cell>
          <cell r="D50" t="str">
            <v>222.04</v>
          </cell>
          <cell r="E50" t="str">
            <v>    Informáticas</v>
          </cell>
        </row>
        <row r="51">
          <cell r="A51">
            <v>2</v>
          </cell>
          <cell r="B51">
            <v>22</v>
          </cell>
          <cell r="C51">
            <v>223</v>
          </cell>
          <cell r="E51" t="str">
            <v>  Transportes</v>
          </cell>
        </row>
        <row r="52">
          <cell r="A52">
            <v>2</v>
          </cell>
          <cell r="B52">
            <v>22</v>
          </cell>
          <cell r="C52">
            <v>224</v>
          </cell>
          <cell r="E52" t="str">
            <v>  Primas de seguros</v>
          </cell>
        </row>
        <row r="53">
          <cell r="A53">
            <v>2</v>
          </cell>
          <cell r="B53">
            <v>22</v>
          </cell>
          <cell r="C53">
            <v>225</v>
          </cell>
          <cell r="E53" t="str">
            <v>  Tributos</v>
          </cell>
        </row>
        <row r="54">
          <cell r="A54">
            <v>2</v>
          </cell>
          <cell r="B54">
            <v>22</v>
          </cell>
          <cell r="C54">
            <v>226</v>
          </cell>
          <cell r="E54" t="str">
            <v>  Gastos diversos</v>
          </cell>
        </row>
        <row r="55">
          <cell r="A55">
            <v>2</v>
          </cell>
          <cell r="B55">
            <v>22</v>
          </cell>
          <cell r="C55">
            <v>226</v>
          </cell>
          <cell r="D55" t="str">
            <v>226.00</v>
          </cell>
          <cell r="E55" t="str">
            <v>    Cánones</v>
          </cell>
        </row>
        <row r="56">
          <cell r="A56">
            <v>2</v>
          </cell>
          <cell r="B56">
            <v>22</v>
          </cell>
          <cell r="C56">
            <v>226</v>
          </cell>
          <cell r="D56" t="str">
            <v>226.01</v>
          </cell>
          <cell r="E56" t="str">
            <v>    Atenciones protocolarias y  representativas</v>
          </cell>
        </row>
        <row r="57">
          <cell r="A57">
            <v>2</v>
          </cell>
          <cell r="B57">
            <v>22</v>
          </cell>
          <cell r="C57">
            <v>226</v>
          </cell>
          <cell r="D57" t="str">
            <v>226.02</v>
          </cell>
          <cell r="E57" t="str">
            <v>    Publicidad y propagda</v>
          </cell>
        </row>
        <row r="58">
          <cell r="A58">
            <v>2</v>
          </cell>
          <cell r="B58">
            <v>22</v>
          </cell>
          <cell r="C58">
            <v>226</v>
          </cell>
          <cell r="D58" t="str">
            <v>226.03</v>
          </cell>
          <cell r="E58" t="str">
            <v>    Jurídico</v>
          </cell>
        </row>
        <row r="59">
          <cell r="A59">
            <v>2</v>
          </cell>
          <cell r="B59">
            <v>22</v>
          </cell>
          <cell r="C59">
            <v>226</v>
          </cell>
          <cell r="D59" t="str">
            <v>226.04</v>
          </cell>
          <cell r="E59" t="str">
            <v>    Previsión asistencia</v>
          </cell>
        </row>
        <row r="60">
          <cell r="A60">
            <v>2</v>
          </cell>
          <cell r="B60">
            <v>22</v>
          </cell>
          <cell r="C60">
            <v>226</v>
          </cell>
          <cell r="D60" t="str">
            <v>226.05</v>
          </cell>
          <cell r="E60" t="str">
            <v>    Equipos y material</v>
          </cell>
        </row>
        <row r="61">
          <cell r="A61">
            <v>2</v>
          </cell>
          <cell r="B61">
            <v>22</v>
          </cell>
          <cell r="C61">
            <v>226</v>
          </cell>
          <cell r="D61" t="str">
            <v>226.06</v>
          </cell>
          <cell r="E61" t="str">
            <v>    Reuniones y conferencias</v>
          </cell>
        </row>
        <row r="62">
          <cell r="A62">
            <v>2</v>
          </cell>
          <cell r="B62">
            <v>22</v>
          </cell>
          <cell r="C62">
            <v>226</v>
          </cell>
          <cell r="D62" t="str">
            <v>226.07</v>
          </cell>
          <cell r="E62" t="str">
            <v>    Festejos populares</v>
          </cell>
        </row>
        <row r="63">
          <cell r="A63">
            <v>2</v>
          </cell>
          <cell r="B63">
            <v>22</v>
          </cell>
          <cell r="C63">
            <v>226</v>
          </cell>
          <cell r="D63" t="str">
            <v>226.xx</v>
          </cell>
          <cell r="E63" t="str">
            <v>    Gastos diversos</v>
          </cell>
        </row>
        <row r="64">
          <cell r="A64">
            <v>2</v>
          </cell>
          <cell r="B64">
            <v>22</v>
          </cell>
          <cell r="C64">
            <v>226</v>
          </cell>
          <cell r="D64" t="str">
            <v>226.10</v>
          </cell>
          <cell r="E64" t="str">
            <v>    Compra de ganado e iseminación</v>
          </cell>
        </row>
        <row r="65">
          <cell r="A65">
            <v>2</v>
          </cell>
          <cell r="B65">
            <v>22</v>
          </cell>
          <cell r="C65">
            <v>226</v>
          </cell>
          <cell r="D65" t="str">
            <v>226.11</v>
          </cell>
          <cell r="E65" t="str">
            <v>    Indemnización sentencias</v>
          </cell>
        </row>
        <row r="66">
          <cell r="A66">
            <v>2</v>
          </cell>
          <cell r="B66">
            <v>22</v>
          </cell>
          <cell r="C66">
            <v>227</v>
          </cell>
          <cell r="E66" t="str">
            <v>  Trabajos realizados por otras empresas</v>
          </cell>
        </row>
        <row r="67">
          <cell r="A67">
            <v>2</v>
          </cell>
          <cell r="B67">
            <v>22</v>
          </cell>
          <cell r="C67">
            <v>227</v>
          </cell>
          <cell r="D67" t="str">
            <v>227.00</v>
          </cell>
          <cell r="E67" t="str">
            <v>    Limpeza y aseo</v>
          </cell>
        </row>
        <row r="68">
          <cell r="A68">
            <v>2</v>
          </cell>
          <cell r="B68">
            <v>22</v>
          </cell>
          <cell r="C68">
            <v>227</v>
          </cell>
          <cell r="D68" t="str">
            <v>227.01</v>
          </cell>
          <cell r="E68" t="str">
            <v>    Seguridad</v>
          </cell>
        </row>
        <row r="69">
          <cell r="A69">
            <v>2</v>
          </cell>
          <cell r="B69">
            <v>22</v>
          </cell>
          <cell r="C69">
            <v>227</v>
          </cell>
          <cell r="D69" t="str">
            <v>227.02</v>
          </cell>
          <cell r="E69" t="str">
            <v>    Valoraciones y peritajes</v>
          </cell>
        </row>
        <row r="70">
          <cell r="A70">
            <v>2</v>
          </cell>
          <cell r="B70">
            <v>22</v>
          </cell>
          <cell r="C70">
            <v>227</v>
          </cell>
          <cell r="D70" t="str">
            <v>227.03</v>
          </cell>
          <cell r="E70" t="str">
            <v>    Impartición de cursos</v>
          </cell>
        </row>
        <row r="71">
          <cell r="A71">
            <v>2</v>
          </cell>
          <cell r="B71">
            <v>22</v>
          </cell>
          <cell r="C71">
            <v>227</v>
          </cell>
          <cell r="D71" t="str">
            <v>227.04</v>
          </cell>
          <cell r="E71" t="str">
            <v>    Custodia, depósito y almacenaje</v>
          </cell>
        </row>
        <row r="72">
          <cell r="A72">
            <v>2</v>
          </cell>
          <cell r="B72">
            <v>22</v>
          </cell>
          <cell r="C72">
            <v>227</v>
          </cell>
          <cell r="D72" t="str">
            <v>227.06</v>
          </cell>
          <cell r="E72" t="str">
            <v>    Estudios y trabajos técnicos</v>
          </cell>
        </row>
        <row r="73">
          <cell r="A73">
            <v>2</v>
          </cell>
          <cell r="B73">
            <v>22</v>
          </cell>
          <cell r="C73">
            <v>227</v>
          </cell>
          <cell r="D73" t="str">
            <v>227.07</v>
          </cell>
          <cell r="E73" t="str">
            <v>    Otras prestaciones y servicios</v>
          </cell>
        </row>
        <row r="74">
          <cell r="A74">
            <v>2</v>
          </cell>
          <cell r="B74">
            <v>22</v>
          </cell>
          <cell r="C74">
            <v>227</v>
          </cell>
          <cell r="D74" t="str">
            <v>227.09</v>
          </cell>
          <cell r="E74" t="str">
            <v>    Servicios de mensajeros</v>
          </cell>
        </row>
        <row r="75">
          <cell r="A75">
            <v>2</v>
          </cell>
          <cell r="B75">
            <v>22</v>
          </cell>
          <cell r="C75">
            <v>227</v>
          </cell>
          <cell r="D75" t="str">
            <v>227.10</v>
          </cell>
          <cell r="E75" t="str">
            <v>    Mantenimiento de equipos informáticos</v>
          </cell>
        </row>
        <row r="76">
          <cell r="A76">
            <v>2</v>
          </cell>
          <cell r="B76">
            <v>22</v>
          </cell>
          <cell r="C76">
            <v>227</v>
          </cell>
          <cell r="D76" t="str">
            <v>227.11</v>
          </cell>
          <cell r="E76" t="str">
            <v>    Transporte de empleados</v>
          </cell>
        </row>
        <row r="77">
          <cell r="A77">
            <v>2</v>
          </cell>
          <cell r="B77">
            <v>23</v>
          </cell>
          <cell r="E77" t="str">
            <v>Indemnizaciones por razón del servicio</v>
          </cell>
        </row>
        <row r="78">
          <cell r="A78">
            <v>2</v>
          </cell>
          <cell r="B78">
            <v>23</v>
          </cell>
          <cell r="C78">
            <v>230</v>
          </cell>
          <cell r="E78" t="str">
            <v>  Dietas</v>
          </cell>
        </row>
        <row r="79">
          <cell r="A79">
            <v>2</v>
          </cell>
          <cell r="B79">
            <v>23</v>
          </cell>
          <cell r="C79">
            <v>230</v>
          </cell>
          <cell r="D79" t="str">
            <v>230.00</v>
          </cell>
          <cell r="E79" t="str">
            <v>    De cargos electivos</v>
          </cell>
        </row>
        <row r="80">
          <cell r="A80">
            <v>2</v>
          </cell>
          <cell r="B80">
            <v>23</v>
          </cell>
          <cell r="C80">
            <v>230</v>
          </cell>
          <cell r="D80" t="str">
            <v>230.01</v>
          </cell>
          <cell r="E80" t="str">
            <v>    Del personal</v>
          </cell>
        </row>
        <row r="81">
          <cell r="A81">
            <v>2</v>
          </cell>
          <cell r="B81">
            <v>23</v>
          </cell>
          <cell r="C81">
            <v>230</v>
          </cell>
          <cell r="D81" t="str">
            <v>230.02</v>
          </cell>
          <cell r="E81" t="str">
            <v>    De asistencia tribunales oposición</v>
          </cell>
        </row>
        <row r="82">
          <cell r="A82">
            <v>2</v>
          </cell>
          <cell r="B82">
            <v>23</v>
          </cell>
          <cell r="C82">
            <v>231</v>
          </cell>
          <cell r="E82" t="str">
            <v>  Locomoción</v>
          </cell>
        </row>
        <row r="83">
          <cell r="A83">
            <v>2</v>
          </cell>
          <cell r="B83">
            <v>23</v>
          </cell>
          <cell r="C83">
            <v>233</v>
          </cell>
          <cell r="E83" t="str">
            <v>  Otras indemnizaciones</v>
          </cell>
        </row>
        <row r="85">
          <cell r="E85" t="str">
            <v>Capítulo IV. </v>
          </cell>
        </row>
        <row r="86">
          <cell r="E86" t="str">
            <v>TRANSNFERENCIAS CORRIENTES</v>
          </cell>
        </row>
        <row r="87">
          <cell r="A87">
            <v>4</v>
          </cell>
          <cell r="E87" t="str">
            <v>TRANSFERENCIAS CORRIENTES</v>
          </cell>
        </row>
        <row r="88">
          <cell r="A88">
            <v>4</v>
          </cell>
          <cell r="B88">
            <v>40</v>
          </cell>
          <cell r="E88" t="str">
            <v>A la Administración general de la entidad local</v>
          </cell>
        </row>
        <row r="89">
          <cell r="A89">
            <v>4</v>
          </cell>
          <cell r="B89">
            <v>41</v>
          </cell>
          <cell r="E89" t="str">
            <v>A organismos autónomos administrativos de la entidad local</v>
          </cell>
        </row>
        <row r="90">
          <cell r="A90">
            <v>4</v>
          </cell>
          <cell r="B90">
            <v>41</v>
          </cell>
          <cell r="C90">
            <v>410</v>
          </cell>
          <cell r="D90" t="str">
            <v>410.00</v>
          </cell>
          <cell r="E90" t="str">
            <v>    A organismos autónomos admministrativos</v>
          </cell>
        </row>
        <row r="91">
          <cell r="A91">
            <v>4</v>
          </cell>
          <cell r="B91">
            <v>42</v>
          </cell>
          <cell r="E91" t="str">
            <v>Al Estado</v>
          </cell>
        </row>
        <row r="92">
          <cell r="A92">
            <v>4</v>
          </cell>
          <cell r="B92">
            <v>42</v>
          </cell>
          <cell r="C92">
            <v>420</v>
          </cell>
          <cell r="E92" t="str">
            <v>  A la Administración general del Estado</v>
          </cell>
        </row>
        <row r="93">
          <cell r="A93">
            <v>4</v>
          </cell>
          <cell r="B93">
            <v>42</v>
          </cell>
          <cell r="C93">
            <v>421</v>
          </cell>
          <cell r="E93" t="str">
            <v>  A Organismos autónomos administrativos</v>
          </cell>
        </row>
        <row r="94">
          <cell r="A94">
            <v>4</v>
          </cell>
          <cell r="B94">
            <v>42</v>
          </cell>
          <cell r="C94">
            <v>422</v>
          </cell>
          <cell r="E94" t="str">
            <v>  A la Seguridad Social</v>
          </cell>
        </row>
        <row r="95">
          <cell r="A95">
            <v>4</v>
          </cell>
          <cell r="B95">
            <v>42</v>
          </cell>
          <cell r="C95">
            <v>423</v>
          </cell>
          <cell r="E95" t="str">
            <v>  A Organismos autónomos comerciales, industriales, financieros y análogos</v>
          </cell>
        </row>
        <row r="96">
          <cell r="A96">
            <v>4</v>
          </cell>
          <cell r="B96">
            <v>42</v>
          </cell>
          <cell r="C96">
            <v>424</v>
          </cell>
          <cell r="E96" t="str">
            <v>  A empresas públicas y otros entes públicos</v>
          </cell>
        </row>
        <row r="97">
          <cell r="A97">
            <v>4</v>
          </cell>
          <cell r="B97">
            <v>42</v>
          </cell>
          <cell r="C97">
            <v>425</v>
          </cell>
          <cell r="E97" t="str">
            <v>  Otros organismos</v>
          </cell>
        </row>
        <row r="98">
          <cell r="A98">
            <v>4</v>
          </cell>
          <cell r="B98">
            <v>42</v>
          </cell>
          <cell r="C98">
            <v>425</v>
          </cell>
          <cell r="D98" t="str">
            <v>425.00</v>
          </cell>
          <cell r="E98" t="str">
            <v>  Cuotas a Federación de Municipios y provincias</v>
          </cell>
        </row>
        <row r="99">
          <cell r="A99">
            <v>4</v>
          </cell>
          <cell r="B99">
            <v>44</v>
          </cell>
          <cell r="C99" t="str">
            <v>  </v>
          </cell>
          <cell r="E99" t="str">
            <v>A empresas de Entidad local</v>
          </cell>
        </row>
        <row r="100">
          <cell r="A100">
            <v>4</v>
          </cell>
          <cell r="B100">
            <v>44</v>
          </cell>
          <cell r="C100">
            <v>440</v>
          </cell>
          <cell r="D100" t="str">
            <v>440.01</v>
          </cell>
          <cell r="E100" t="str">
            <v>    Subvenciones de explotación a empresas provinciales</v>
          </cell>
        </row>
        <row r="101">
          <cell r="A101">
            <v>4</v>
          </cell>
          <cell r="B101">
            <v>44</v>
          </cell>
          <cell r="C101">
            <v>449</v>
          </cell>
          <cell r="E101" t="str">
            <v>  Otras transferencias</v>
          </cell>
        </row>
        <row r="102">
          <cell r="A102">
            <v>4</v>
          </cell>
          <cell r="B102">
            <v>45</v>
          </cell>
          <cell r="E102" t="str">
            <v>A Comunidades Autónomas</v>
          </cell>
        </row>
        <row r="103">
          <cell r="A103">
            <v>4</v>
          </cell>
          <cell r="B103">
            <v>45</v>
          </cell>
          <cell r="C103">
            <v>451</v>
          </cell>
          <cell r="E103" t="str">
            <v>  A Organismos autónomos administrativos</v>
          </cell>
        </row>
        <row r="104">
          <cell r="A104">
            <v>4</v>
          </cell>
          <cell r="B104">
            <v>45</v>
          </cell>
          <cell r="C104">
            <v>453</v>
          </cell>
          <cell r="E104" t="str">
            <v>  A Organismos autónomos comerciales, industriales, financcieros o análogos</v>
          </cell>
        </row>
        <row r="105">
          <cell r="A105">
            <v>4</v>
          </cell>
          <cell r="B105">
            <v>45</v>
          </cell>
          <cell r="C105">
            <v>454</v>
          </cell>
          <cell r="E105" t="str">
            <v>  A Empresas públicas y otros Entes públicos</v>
          </cell>
        </row>
        <row r="106">
          <cell r="A106">
            <v>4</v>
          </cell>
          <cell r="B106">
            <v>45</v>
          </cell>
          <cell r="C106">
            <v>455</v>
          </cell>
          <cell r="E106" t="str">
            <v>  A la administración general de la Comunidad Autónoma</v>
          </cell>
        </row>
        <row r="107">
          <cell r="A107">
            <v>4</v>
          </cell>
          <cell r="B107">
            <v>46</v>
          </cell>
          <cell r="E107" t="str">
            <v>A Entidades locales</v>
          </cell>
        </row>
        <row r="108">
          <cell r="A108">
            <v>4</v>
          </cell>
          <cell r="B108">
            <v>46</v>
          </cell>
          <cell r="C108">
            <v>461</v>
          </cell>
          <cell r="E108" t="str">
            <v>  A Diputaciones, Consejos y Cabildos Insulares</v>
          </cell>
        </row>
        <row r="109">
          <cell r="A109">
            <v>4</v>
          </cell>
          <cell r="B109">
            <v>46</v>
          </cell>
          <cell r="C109">
            <v>462</v>
          </cell>
          <cell r="E109" t="str">
            <v>  A Ayuntamientos</v>
          </cell>
        </row>
        <row r="110">
          <cell r="A110">
            <v>4</v>
          </cell>
          <cell r="B110">
            <v>46</v>
          </cell>
          <cell r="C110">
            <v>462</v>
          </cell>
          <cell r="D110" t="str">
            <v>462.xx</v>
          </cell>
          <cell r="E110" t="str">
            <v>    Subvención a Ayuntamientos</v>
          </cell>
        </row>
        <row r="111">
          <cell r="A111">
            <v>4</v>
          </cell>
          <cell r="B111">
            <v>46</v>
          </cell>
          <cell r="C111">
            <v>463</v>
          </cell>
          <cell r="E111" t="str">
            <v>  A Mancomunidades</v>
          </cell>
        </row>
        <row r="112">
          <cell r="A112">
            <v>4</v>
          </cell>
          <cell r="B112">
            <v>46</v>
          </cell>
          <cell r="C112">
            <v>464</v>
          </cell>
          <cell r="E112" t="str">
            <v>  A Areas metropolitanas</v>
          </cell>
        </row>
        <row r="113">
          <cell r="A113">
            <v>4</v>
          </cell>
          <cell r="B113">
            <v>46</v>
          </cell>
          <cell r="C113">
            <v>465</v>
          </cell>
          <cell r="E113" t="str">
            <v>  A Comarcas</v>
          </cell>
        </row>
        <row r="114">
          <cell r="A114">
            <v>4</v>
          </cell>
          <cell r="B114">
            <v>46</v>
          </cell>
          <cell r="C114">
            <v>466</v>
          </cell>
          <cell r="E114" t="str">
            <v>  A otras entidades que agrupen municipios</v>
          </cell>
        </row>
        <row r="115">
          <cell r="A115">
            <v>4</v>
          </cell>
          <cell r="B115">
            <v>46</v>
          </cell>
          <cell r="C115">
            <v>467</v>
          </cell>
          <cell r="E115" t="str">
            <v>  A Consorcios</v>
          </cell>
        </row>
        <row r="116">
          <cell r="A116">
            <v>4</v>
          </cell>
          <cell r="B116">
            <v>46</v>
          </cell>
          <cell r="C116">
            <v>468</v>
          </cell>
          <cell r="E116" t="str">
            <v>  A Entidadess locales menores</v>
          </cell>
        </row>
        <row r="117">
          <cell r="A117">
            <v>4</v>
          </cell>
          <cell r="B117">
            <v>47</v>
          </cell>
          <cell r="E117" t="str">
            <v>A Empresas privadas</v>
          </cell>
        </row>
        <row r="118">
          <cell r="A118">
            <v>4</v>
          </cell>
          <cell r="B118">
            <v>47</v>
          </cell>
          <cell r="C118">
            <v>470</v>
          </cell>
          <cell r="D118" t="str">
            <v>470.00</v>
          </cell>
          <cell r="E118" t="str">
            <v>    Subvenciones a empresas privadas</v>
          </cell>
        </row>
        <row r="119">
          <cell r="A119">
            <v>4</v>
          </cell>
          <cell r="B119">
            <v>48</v>
          </cell>
          <cell r="E119" t="str">
            <v>A familias e instituciones sin fines de lucro</v>
          </cell>
        </row>
        <row r="120">
          <cell r="A120">
            <v>4</v>
          </cell>
          <cell r="B120">
            <v>48</v>
          </cell>
          <cell r="C120">
            <v>480</v>
          </cell>
          <cell r="E120" t="str">
            <v>  Atenciones benéficas y asistenciales</v>
          </cell>
        </row>
        <row r="121">
          <cell r="A121">
            <v>4</v>
          </cell>
          <cell r="B121">
            <v>48</v>
          </cell>
          <cell r="C121">
            <v>480</v>
          </cell>
          <cell r="D121" t="str">
            <v>480.xx</v>
          </cell>
          <cell r="E121" t="str">
            <v>    Subvenciones y ayudas</v>
          </cell>
        </row>
        <row r="122">
          <cell r="A122">
            <v>4</v>
          </cell>
          <cell r="B122">
            <v>48</v>
          </cell>
          <cell r="C122">
            <v>481</v>
          </cell>
          <cell r="E122" t="str">
            <v>  Premios, becas y pensiones de estudios e investigación</v>
          </cell>
        </row>
        <row r="123">
          <cell r="A123">
            <v>4</v>
          </cell>
          <cell r="B123">
            <v>48</v>
          </cell>
          <cell r="C123">
            <v>482</v>
          </cell>
          <cell r="E123" t="str">
            <v>  Subvenciones a colectivos para actividades específicas</v>
          </cell>
        </row>
        <row r="124">
          <cell r="A124">
            <v>4</v>
          </cell>
          <cell r="B124">
            <v>48</v>
          </cell>
          <cell r="C124">
            <v>482</v>
          </cell>
          <cell r="D124" t="str">
            <v>482.00</v>
          </cell>
          <cell r="E124" t="str">
            <v>    Subvenciones a federaciones</v>
          </cell>
        </row>
        <row r="125">
          <cell r="A125">
            <v>4</v>
          </cell>
          <cell r="B125">
            <v>48</v>
          </cell>
          <cell r="C125">
            <v>482</v>
          </cell>
          <cell r="D125" t="str">
            <v>482.xx</v>
          </cell>
          <cell r="E125" t="str">
            <v>    A programas socialels y colectivos diversos</v>
          </cell>
        </row>
        <row r="126">
          <cell r="A126">
            <v>4</v>
          </cell>
          <cell r="B126">
            <v>48</v>
          </cell>
          <cell r="C126">
            <v>483</v>
          </cell>
          <cell r="E126" t="str">
            <v>  Acciones sociales</v>
          </cell>
        </row>
        <row r="127">
          <cell r="A127">
            <v>4</v>
          </cell>
          <cell r="B127">
            <v>48</v>
          </cell>
          <cell r="C127">
            <v>483</v>
          </cell>
          <cell r="D127" t="str">
            <v>483.00</v>
          </cell>
          <cell r="E127" t="str">
            <v>    Ayuda a centros colaboradores</v>
          </cell>
        </row>
        <row r="128">
          <cell r="A128">
            <v>4</v>
          </cell>
          <cell r="B128">
            <v>48</v>
          </cell>
          <cell r="C128">
            <v>484</v>
          </cell>
          <cell r="E128" t="str">
            <v>  Para estancias y asistencias</v>
          </cell>
        </row>
        <row r="129">
          <cell r="A129">
            <v>4</v>
          </cell>
          <cell r="B129">
            <v>48</v>
          </cell>
          <cell r="C129">
            <v>484</v>
          </cell>
          <cell r="D129" t="str">
            <v>484.01</v>
          </cell>
          <cell r="E129" t="str">
            <v>    Estancia en residencias 3ª edad</v>
          </cell>
        </row>
        <row r="130">
          <cell r="A130">
            <v>4</v>
          </cell>
          <cell r="B130">
            <v>48</v>
          </cell>
          <cell r="C130">
            <v>484</v>
          </cell>
          <cell r="D130" t="str">
            <v>484.02</v>
          </cell>
          <cell r="E130" t="str">
            <v>    Estancia en residencias de minusválidos</v>
          </cell>
        </row>
        <row r="131">
          <cell r="A131">
            <v>4</v>
          </cell>
          <cell r="B131">
            <v>48</v>
          </cell>
          <cell r="C131">
            <v>487</v>
          </cell>
          <cell r="E131" t="str">
            <v>  Subv. Programas ferias y congresos</v>
          </cell>
        </row>
        <row r="132">
          <cell r="A132">
            <v>4</v>
          </cell>
          <cell r="B132">
            <v>48</v>
          </cell>
          <cell r="C132">
            <v>487</v>
          </cell>
          <cell r="D132" t="str">
            <v>487.00</v>
          </cell>
          <cell r="E132" t="str">
            <v>    Aportación a programas, ferias y congresos</v>
          </cell>
        </row>
        <row r="133">
          <cell r="A133">
            <v>4</v>
          </cell>
          <cell r="B133">
            <v>48</v>
          </cell>
          <cell r="C133">
            <v>488</v>
          </cell>
          <cell r="E133" t="str">
            <v>  Otras subvenciones Personal</v>
          </cell>
        </row>
        <row r="134">
          <cell r="A134">
            <v>4</v>
          </cell>
          <cell r="B134">
            <v>48</v>
          </cell>
          <cell r="C134">
            <v>488</v>
          </cell>
          <cell r="D134" t="str">
            <v>488.00</v>
          </cell>
          <cell r="E134" t="str">
            <v>    Subvencionies actividades personal</v>
          </cell>
        </row>
        <row r="135">
          <cell r="A135">
            <v>4</v>
          </cell>
          <cell r="B135">
            <v>48</v>
          </cell>
          <cell r="C135">
            <v>489</v>
          </cell>
          <cell r="E135" t="str">
            <v>  Otras transferencias</v>
          </cell>
        </row>
        <row r="136">
          <cell r="A136">
            <v>4</v>
          </cell>
          <cell r="B136">
            <v>48</v>
          </cell>
          <cell r="C136">
            <v>489</v>
          </cell>
          <cell r="D136" t="str">
            <v>489.00</v>
          </cell>
          <cell r="E136" t="str">
            <v>    Programa con entidades</v>
          </cell>
        </row>
        <row r="137">
          <cell r="A137">
            <v>4</v>
          </cell>
          <cell r="B137">
            <v>48</v>
          </cell>
          <cell r="C137">
            <v>489</v>
          </cell>
          <cell r="D137" t="str">
            <v>489.01</v>
          </cell>
          <cell r="E137" t="str">
            <v>    Aportación programas conjuntos instituciones</v>
          </cell>
        </row>
        <row r="138">
          <cell r="A138">
            <v>4</v>
          </cell>
          <cell r="B138">
            <v>48</v>
          </cell>
          <cell r="C138">
            <v>489</v>
          </cell>
          <cell r="D138" t="str">
            <v>489.02</v>
          </cell>
          <cell r="E138" t="str">
            <v>    Aport. grupos políticos corporación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. F1 - PROGR. DE ACTUACION"/>
      <sheetName val="F2-MEMO"/>
      <sheetName val="Mod. F3 - OBJETIVOS"/>
      <sheetName val="Mod. F3 - PAIF (resumen)"/>
      <sheetName val="Mod. F4 - CTA. PERDIDAS Y GANAN"/>
      <sheetName val="Mod.F4.2A- E.CAMBIOS PATRIMONIO"/>
      <sheetName val="Mod.F4 2B.EºCAMBIOS PATRIMONIO "/>
      <sheetName val="Mod. F5 -  BALANCE SITUAC. PRVN"/>
      <sheetName val="Mod. F6 - PREVISION INGR.GASTOS"/>
      <sheetName val="Mod. F6 - RESUMEN CAPITULOS"/>
      <sheetName val="Estabilidad"/>
      <sheetName val="Mod. F8 Regla 50%"/>
      <sheetName val="Módulo1"/>
    </sheetNames>
    <sheetDataSet>
      <sheetData sheetId="0">
        <row r="11">
          <cell r="D11">
            <v>0</v>
          </cell>
        </row>
        <row r="14">
          <cell r="G14">
            <v>0</v>
          </cell>
        </row>
        <row r="17">
          <cell r="G17">
            <v>0</v>
          </cell>
        </row>
        <row r="19">
          <cell r="D19">
            <v>0</v>
          </cell>
        </row>
        <row r="29">
          <cell r="D29">
            <v>0</v>
          </cell>
        </row>
        <row r="36">
          <cell r="D36">
            <v>0</v>
          </cell>
        </row>
        <row r="37">
          <cell r="G37">
            <v>0</v>
          </cell>
        </row>
        <row r="38">
          <cell r="D38">
            <v>0</v>
          </cell>
        </row>
        <row r="39">
          <cell r="G39">
            <v>0</v>
          </cell>
        </row>
        <row r="46">
          <cell r="D46">
            <v>0</v>
          </cell>
        </row>
      </sheetData>
      <sheetData sheetId="4">
        <row r="19">
          <cell r="I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B1">
      <selection activeCell="D44" sqref="D44"/>
    </sheetView>
  </sheetViews>
  <sheetFormatPr defaultColWidth="12" defaultRowHeight="12.75"/>
  <cols>
    <col min="1" max="1" width="12" style="111" customWidth="1"/>
    <col min="2" max="2" width="2.5" style="111" customWidth="1"/>
    <col min="3" max="3" width="56" style="111" customWidth="1"/>
    <col min="4" max="4" width="18.16015625" style="302" customWidth="1"/>
    <col min="5" max="5" width="2.5" style="111" customWidth="1"/>
    <col min="6" max="6" width="55.33203125" style="111" customWidth="1"/>
    <col min="7" max="7" width="20.83203125" style="302" customWidth="1"/>
    <col min="8" max="16384" width="12" style="111" customWidth="1"/>
  </cols>
  <sheetData>
    <row r="1" spans="3:7" ht="15">
      <c r="C1" s="112" t="s">
        <v>371</v>
      </c>
      <c r="G1" s="309" t="s">
        <v>67</v>
      </c>
    </row>
    <row r="2" spans="3:7" ht="15.75">
      <c r="C2" s="113" t="s">
        <v>106</v>
      </c>
      <c r="F2" s="424" t="s">
        <v>433</v>
      </c>
      <c r="G2" s="424"/>
    </row>
    <row r="3" spans="2:7" ht="18">
      <c r="B3" s="114"/>
      <c r="C3" s="115" t="s">
        <v>434</v>
      </c>
      <c r="D3" s="303"/>
      <c r="E3" s="114"/>
      <c r="F3" s="114"/>
      <c r="G3" s="303"/>
    </row>
    <row r="4" spans="2:7" ht="18">
      <c r="B4" s="114"/>
      <c r="C4" s="116" t="s">
        <v>68</v>
      </c>
      <c r="D4" s="303"/>
      <c r="E4" s="114"/>
      <c r="F4" s="114"/>
      <c r="G4" s="303"/>
    </row>
    <row r="5" spans="2:7" ht="16.5" thickBot="1">
      <c r="B5" s="117"/>
      <c r="C5" s="117"/>
      <c r="D5" s="304"/>
      <c r="E5" s="117"/>
      <c r="F5" s="117"/>
      <c r="G5" s="310"/>
    </row>
    <row r="6" spans="2:7" s="204" customFormat="1" ht="34.5" customHeight="1" thickBot="1" thickTop="1">
      <c r="B6" s="203" t="s">
        <v>70</v>
      </c>
      <c r="C6" s="202"/>
      <c r="D6" s="305" t="s">
        <v>2</v>
      </c>
      <c r="E6" s="203"/>
      <c r="F6" s="202" t="s">
        <v>69</v>
      </c>
      <c r="G6" s="305" t="s">
        <v>2</v>
      </c>
    </row>
    <row r="7" spans="2:7" ht="22.5" customHeight="1" thickTop="1">
      <c r="B7" s="118" t="s">
        <v>254</v>
      </c>
      <c r="C7" s="181"/>
      <c r="D7" s="301"/>
      <c r="E7" s="119" t="s">
        <v>3</v>
      </c>
      <c r="F7" s="181"/>
      <c r="G7" s="312">
        <f>+'Mod. F4.1 - CTA. PERDIDAS Y G '!H40-'Mod. F4.1 - CTA. PERDIDAS Y G '!D33-'Mod. F4.1 - CTA. PERDIDAS Y G '!D37</f>
        <v>334505.8899999999</v>
      </c>
    </row>
    <row r="8" spans="2:7" ht="15.75">
      <c r="B8" s="120"/>
      <c r="C8" s="121"/>
      <c r="D8" s="306" t="s">
        <v>0</v>
      </c>
      <c r="E8" s="121"/>
      <c r="F8" s="121"/>
      <c r="G8" s="306"/>
    </row>
    <row r="9" spans="2:7" ht="16.5" customHeight="1">
      <c r="B9" s="120" t="s">
        <v>246</v>
      </c>
      <c r="C9" s="121"/>
      <c r="D9" s="306" t="s">
        <v>0</v>
      </c>
      <c r="E9" s="123" t="s">
        <v>4</v>
      </c>
      <c r="F9" s="121"/>
      <c r="G9" s="306"/>
    </row>
    <row r="10" spans="2:7" ht="16.5" customHeight="1">
      <c r="B10" s="122"/>
      <c r="C10" s="121"/>
      <c r="D10" s="306" t="s">
        <v>0</v>
      </c>
      <c r="E10" s="121"/>
      <c r="F10" s="121"/>
      <c r="G10" s="306"/>
    </row>
    <row r="11" spans="2:7" ht="16.5" customHeight="1">
      <c r="B11" s="125" t="s">
        <v>247</v>
      </c>
      <c r="C11" s="121"/>
      <c r="D11" s="306" t="s">
        <v>0</v>
      </c>
      <c r="E11" s="121"/>
      <c r="F11" s="121" t="s">
        <v>5</v>
      </c>
      <c r="G11" s="306"/>
    </row>
    <row r="12" spans="1:7" ht="16.5" customHeight="1">
      <c r="A12" s="124"/>
      <c r="B12" s="122"/>
      <c r="C12" s="121" t="s">
        <v>248</v>
      </c>
      <c r="D12" s="306" t="s">
        <v>0</v>
      </c>
      <c r="E12" s="121"/>
      <c r="F12" s="121" t="s">
        <v>71</v>
      </c>
      <c r="G12" s="306"/>
    </row>
    <row r="13" spans="2:7" ht="16.5" customHeight="1">
      <c r="B13" s="122"/>
      <c r="C13" s="121" t="s">
        <v>249</v>
      </c>
      <c r="D13" s="306" t="s">
        <v>0</v>
      </c>
      <c r="E13" s="121"/>
      <c r="F13" s="121"/>
      <c r="G13" s="306"/>
    </row>
    <row r="14" spans="2:8" ht="16.5" customHeight="1">
      <c r="B14" s="122"/>
      <c r="C14" s="121" t="s">
        <v>250</v>
      </c>
      <c r="D14" s="306" t="s">
        <v>0</v>
      </c>
      <c r="E14" s="121"/>
      <c r="F14" s="121" t="s">
        <v>6</v>
      </c>
      <c r="G14" s="306"/>
      <c r="H14" s="126"/>
    </row>
    <row r="15" spans="2:7" ht="16.5" customHeight="1">
      <c r="B15" s="122"/>
      <c r="C15" s="121" t="s">
        <v>251</v>
      </c>
      <c r="D15" s="306" t="s">
        <v>0</v>
      </c>
      <c r="E15" s="121"/>
      <c r="F15" s="121" t="s">
        <v>72</v>
      </c>
      <c r="G15" s="306"/>
    </row>
    <row r="16" spans="2:7" ht="16.5" customHeight="1">
      <c r="B16" s="125"/>
      <c r="C16" s="121" t="s">
        <v>252</v>
      </c>
      <c r="D16" s="306" t="s">
        <v>0</v>
      </c>
      <c r="E16" s="121"/>
      <c r="G16" s="306"/>
    </row>
    <row r="17" spans="2:7" ht="16.5" customHeight="1">
      <c r="B17" s="122"/>
      <c r="C17" s="121" t="s">
        <v>253</v>
      </c>
      <c r="D17" s="306" t="s">
        <v>0</v>
      </c>
      <c r="E17" s="123" t="s">
        <v>7</v>
      </c>
      <c r="F17" s="121"/>
      <c r="G17" s="306"/>
    </row>
    <row r="18" spans="2:7" ht="16.5" customHeight="1">
      <c r="B18" s="122"/>
      <c r="C18" s="121"/>
      <c r="D18" s="306" t="s">
        <v>0</v>
      </c>
      <c r="G18" s="306"/>
    </row>
    <row r="19" spans="2:8" ht="16.5" customHeight="1">
      <c r="B19" s="125" t="s">
        <v>8</v>
      </c>
      <c r="C19" s="121"/>
      <c r="D19" s="306" t="s">
        <v>0</v>
      </c>
      <c r="E19" s="121"/>
      <c r="F19" s="121" t="s">
        <v>73</v>
      </c>
      <c r="G19" s="306"/>
      <c r="H19" s="126"/>
    </row>
    <row r="20" spans="2:7" ht="16.5" customHeight="1">
      <c r="B20" s="125"/>
      <c r="C20" s="121" t="s">
        <v>255</v>
      </c>
      <c r="D20" s="306" t="s">
        <v>0</v>
      </c>
      <c r="E20" s="121"/>
      <c r="F20" s="121" t="s">
        <v>9</v>
      </c>
      <c r="G20" s="306"/>
    </row>
    <row r="21" spans="2:7" ht="16.5" customHeight="1">
      <c r="B21" s="122"/>
      <c r="C21" s="121" t="s">
        <v>256</v>
      </c>
      <c r="D21" s="306" t="s">
        <v>0</v>
      </c>
      <c r="E21" s="121"/>
      <c r="G21" s="306"/>
    </row>
    <row r="22" spans="2:7" ht="16.5" customHeight="1">
      <c r="B22" s="122"/>
      <c r="C22" s="121" t="s">
        <v>257</v>
      </c>
      <c r="D22" s="306" t="s">
        <v>0</v>
      </c>
      <c r="E22" s="123" t="s">
        <v>10</v>
      </c>
      <c r="F22" s="121"/>
      <c r="G22" s="306"/>
    </row>
    <row r="23" spans="2:7" ht="16.5" customHeight="1">
      <c r="B23" s="122"/>
      <c r="C23" s="121"/>
      <c r="D23" s="306" t="s">
        <v>0</v>
      </c>
      <c r="F23" s="121" t="s">
        <v>261</v>
      </c>
      <c r="G23" s="306"/>
    </row>
    <row r="24" spans="1:7" ht="16.5" customHeight="1">
      <c r="A24" s="124"/>
      <c r="B24" s="125" t="s">
        <v>258</v>
      </c>
      <c r="C24" s="121"/>
      <c r="D24" s="306" t="s">
        <v>0</v>
      </c>
      <c r="F24" s="121" t="s">
        <v>407</v>
      </c>
      <c r="G24" s="306"/>
    </row>
    <row r="25" spans="2:8" ht="16.5" customHeight="1">
      <c r="B25" s="122"/>
      <c r="C25" s="121" t="s">
        <v>259</v>
      </c>
      <c r="D25" s="306" t="s">
        <v>0</v>
      </c>
      <c r="E25" s="121"/>
      <c r="F25" s="121" t="s">
        <v>321</v>
      </c>
      <c r="G25" s="306"/>
      <c r="H25" s="126"/>
    </row>
    <row r="26" spans="2:7" ht="16.5" customHeight="1">
      <c r="B26" s="122"/>
      <c r="C26" s="121" t="s">
        <v>260</v>
      </c>
      <c r="D26" s="306" t="s">
        <v>0</v>
      </c>
      <c r="E26" s="121"/>
      <c r="F26" s="121" t="s">
        <v>262</v>
      </c>
      <c r="G26" s="306"/>
    </row>
    <row r="27" spans="2:7" ht="16.5" customHeight="1">
      <c r="B27" s="122"/>
      <c r="C27" s="121"/>
      <c r="D27" s="306" t="s">
        <v>0</v>
      </c>
      <c r="E27" s="121"/>
      <c r="F27" s="205" t="s">
        <v>408</v>
      </c>
      <c r="G27" s="306"/>
    </row>
    <row r="28" spans="2:7" s="127" customFormat="1" ht="16.5" customHeight="1">
      <c r="B28" s="185"/>
      <c r="C28" s="186"/>
      <c r="D28" s="307" t="s">
        <v>0</v>
      </c>
      <c r="E28" s="185"/>
      <c r="F28" s="186"/>
      <c r="G28" s="307"/>
    </row>
    <row r="29" spans="2:7" s="121" customFormat="1" ht="16.5" customHeight="1">
      <c r="B29" s="125" t="s">
        <v>279</v>
      </c>
      <c r="D29" s="306" t="s">
        <v>0</v>
      </c>
      <c r="G29" s="306"/>
    </row>
    <row r="30" spans="2:7" s="121" customFormat="1" ht="16.5" customHeight="1">
      <c r="B30" s="122"/>
      <c r="C30" s="121" t="s">
        <v>263</v>
      </c>
      <c r="D30" s="306" t="s">
        <v>0</v>
      </c>
      <c r="E30" s="123" t="s">
        <v>74</v>
      </c>
      <c r="G30" s="306"/>
    </row>
    <row r="31" spans="2:7" ht="16.5" customHeight="1">
      <c r="B31" s="122"/>
      <c r="C31" s="121" t="s">
        <v>419</v>
      </c>
      <c r="D31" s="306" t="s">
        <v>0</v>
      </c>
      <c r="E31" s="121"/>
      <c r="F31" s="121"/>
      <c r="G31" s="306"/>
    </row>
    <row r="32" spans="2:7" ht="16.5" customHeight="1">
      <c r="B32" s="122"/>
      <c r="C32" s="121" t="s">
        <v>264</v>
      </c>
      <c r="D32" s="306" t="s">
        <v>0</v>
      </c>
      <c r="E32" s="121"/>
      <c r="F32" s="121" t="s">
        <v>273</v>
      </c>
      <c r="G32" s="306"/>
    </row>
    <row r="33" spans="2:7" ht="16.5" customHeight="1">
      <c r="B33" s="122"/>
      <c r="C33" s="121" t="s">
        <v>265</v>
      </c>
      <c r="D33" s="306" t="s">
        <v>0</v>
      </c>
      <c r="E33" s="121"/>
      <c r="F33" s="121" t="s">
        <v>11</v>
      </c>
      <c r="G33" s="306">
        <v>120000</v>
      </c>
    </row>
    <row r="34" spans="2:7" ht="16.5" customHeight="1">
      <c r="B34" s="122"/>
      <c r="C34" s="121" t="s">
        <v>266</v>
      </c>
      <c r="D34" s="306" t="s">
        <v>0</v>
      </c>
      <c r="E34" s="121"/>
      <c r="F34" s="121" t="s">
        <v>274</v>
      </c>
      <c r="G34" s="306"/>
    </row>
    <row r="35" spans="2:7" ht="16.5" customHeight="1">
      <c r="B35" s="122"/>
      <c r="C35" s="121"/>
      <c r="D35" s="306" t="s">
        <v>0</v>
      </c>
      <c r="E35" s="121"/>
      <c r="F35" s="121" t="s">
        <v>275</v>
      </c>
      <c r="G35" s="306"/>
    </row>
    <row r="36" spans="2:7" ht="16.5" customHeight="1">
      <c r="B36" s="120" t="s">
        <v>267</v>
      </c>
      <c r="C36" s="121"/>
      <c r="D36" s="306" t="s">
        <v>0</v>
      </c>
      <c r="E36" s="121"/>
      <c r="F36" s="121"/>
      <c r="G36" s="306"/>
    </row>
    <row r="37" spans="2:7" ht="16.5" customHeight="1">
      <c r="B37" s="120" t="s">
        <v>268</v>
      </c>
      <c r="C37" s="121"/>
      <c r="D37" s="306" t="s">
        <v>0</v>
      </c>
      <c r="E37" s="123" t="s">
        <v>75</v>
      </c>
      <c r="F37" s="121"/>
      <c r="G37" s="306"/>
    </row>
    <row r="38" spans="2:7" ht="16.5" customHeight="1">
      <c r="B38" s="120" t="s">
        <v>269</v>
      </c>
      <c r="C38" s="121"/>
      <c r="D38" s="306" t="s">
        <v>0</v>
      </c>
      <c r="E38" s="121"/>
      <c r="F38" s="121"/>
      <c r="G38" s="306"/>
    </row>
    <row r="39" spans="2:7" ht="16.5" customHeight="1">
      <c r="B39" s="120" t="s">
        <v>272</v>
      </c>
      <c r="C39" s="121"/>
      <c r="D39" s="311">
        <f>SUM(D40:D45)</f>
        <v>189595.28999999998</v>
      </c>
      <c r="E39" s="123" t="s">
        <v>322</v>
      </c>
      <c r="F39" s="121"/>
      <c r="G39" s="306"/>
    </row>
    <row r="40" spans="2:7" ht="16.5" customHeight="1">
      <c r="B40" s="122"/>
      <c r="C40" s="121" t="s">
        <v>270</v>
      </c>
      <c r="D40" s="306" t="s">
        <v>0</v>
      </c>
      <c r="E40" s="121"/>
      <c r="F40" s="123" t="s">
        <v>283</v>
      </c>
      <c r="G40" s="306"/>
    </row>
    <row r="41" spans="2:7" ht="16.5" customHeight="1">
      <c r="B41" s="122"/>
      <c r="C41" s="121" t="s">
        <v>482</v>
      </c>
      <c r="D41" s="306">
        <f>+'Mod. F5 -  BALANCE SITUAC. PRVN'!H62</f>
        <v>178015.08</v>
      </c>
      <c r="E41" s="121"/>
      <c r="G41" s="306"/>
    </row>
    <row r="42" spans="2:7" ht="16.5" customHeight="1">
      <c r="B42" s="122"/>
      <c r="C42" s="121" t="s">
        <v>280</v>
      </c>
      <c r="D42" s="306" t="s">
        <v>0</v>
      </c>
      <c r="E42" s="121"/>
      <c r="F42" s="121" t="s">
        <v>263</v>
      </c>
      <c r="G42" s="306"/>
    </row>
    <row r="43" spans="2:7" ht="16.5" customHeight="1">
      <c r="B43" s="122"/>
      <c r="C43" s="121" t="s">
        <v>281</v>
      </c>
      <c r="D43" s="306" t="s">
        <v>0</v>
      </c>
      <c r="E43" s="121"/>
      <c r="F43" s="121" t="s">
        <v>419</v>
      </c>
      <c r="G43" s="306"/>
    </row>
    <row r="44" spans="2:7" ht="16.5" customHeight="1">
      <c r="B44" s="122"/>
      <c r="C44" s="121" t="s">
        <v>282</v>
      </c>
      <c r="D44" s="306">
        <v>11580.21</v>
      </c>
      <c r="E44" s="121"/>
      <c r="F44" s="121" t="s">
        <v>264</v>
      </c>
      <c r="G44" s="306"/>
    </row>
    <row r="45" spans="2:7" ht="16.5" customHeight="1">
      <c r="B45" s="122"/>
      <c r="C45" s="182"/>
      <c r="D45" s="306" t="s">
        <v>0</v>
      </c>
      <c r="E45" s="121"/>
      <c r="F45" s="121" t="s">
        <v>265</v>
      </c>
      <c r="G45" s="306"/>
    </row>
    <row r="46" spans="2:7" ht="16.5" customHeight="1">
      <c r="B46" s="120" t="s">
        <v>271</v>
      </c>
      <c r="C46" s="121"/>
      <c r="D46" s="306" t="s">
        <v>0</v>
      </c>
      <c r="E46" s="121"/>
      <c r="F46" s="121" t="s">
        <v>420</v>
      </c>
      <c r="G46" s="306"/>
    </row>
    <row r="47" spans="2:7" ht="25.5" customHeight="1">
      <c r="B47" s="122"/>
      <c r="C47" s="183" t="s">
        <v>12</v>
      </c>
      <c r="D47" s="311">
        <f>+D39</f>
        <v>189595.28999999998</v>
      </c>
      <c r="E47" s="121"/>
      <c r="F47" s="183" t="s">
        <v>13</v>
      </c>
      <c r="G47" s="311">
        <f>SUM(G7:G46)</f>
        <v>454505.8899999999</v>
      </c>
    </row>
    <row r="48" spans="2:7" ht="16.5" customHeight="1">
      <c r="B48" s="122"/>
      <c r="C48" s="184" t="s">
        <v>88</v>
      </c>
      <c r="D48" s="306">
        <f>+G47-D47</f>
        <v>264910.5999999999</v>
      </c>
      <c r="E48" s="121"/>
      <c r="F48" s="184" t="s">
        <v>89</v>
      </c>
      <c r="G48" s="306">
        <v>0</v>
      </c>
    </row>
    <row r="49" spans="2:7" ht="16.5" customHeight="1">
      <c r="B49" s="122"/>
      <c r="C49" s="184" t="s">
        <v>417</v>
      </c>
      <c r="D49" s="306" t="s">
        <v>0</v>
      </c>
      <c r="E49" s="121"/>
      <c r="F49" s="184" t="s">
        <v>418</v>
      </c>
      <c r="G49" s="306"/>
    </row>
    <row r="50" spans="2:7" ht="16.5" customHeight="1" thickBot="1">
      <c r="B50" s="128"/>
      <c r="C50" s="129"/>
      <c r="D50" s="308"/>
      <c r="E50" s="129"/>
      <c r="F50" s="129"/>
      <c r="G50" s="308"/>
    </row>
    <row r="51" ht="13.5" thickTop="1"/>
  </sheetData>
  <mergeCells count="1">
    <mergeCell ref="F2:G2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&amp;C&amp;P / &amp;N</oddFooter>
  </headerFooter>
  <rowBreaks count="1" manualBreakCount="1">
    <brk id="28" max="6553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7"/>
  <sheetViews>
    <sheetView workbookViewId="0" topLeftCell="A13">
      <selection activeCell="D44" sqref="D44"/>
    </sheetView>
  </sheetViews>
  <sheetFormatPr defaultColWidth="12" defaultRowHeight="16.5" customHeight="1"/>
  <cols>
    <col min="1" max="1" width="35.83203125" style="253" customWidth="1"/>
    <col min="2" max="2" width="14" style="253" bestFit="1" customWidth="1"/>
    <col min="3" max="3" width="2.66015625" style="251" customWidth="1"/>
    <col min="4" max="4" width="35.83203125" style="253" customWidth="1"/>
    <col min="5" max="5" width="14.66015625" style="253" bestFit="1" customWidth="1"/>
    <col min="6" max="16384" width="13.33203125" style="253" customWidth="1"/>
  </cols>
  <sheetData>
    <row r="1" spans="1:5" s="245" customFormat="1" ht="13.5" customHeight="1">
      <c r="A1" s="468" t="s">
        <v>67</v>
      </c>
      <c r="B1" s="469"/>
      <c r="C1" s="469"/>
      <c r="D1" s="469"/>
      <c r="E1" s="469"/>
    </row>
    <row r="2" spans="1:5" s="245" customFormat="1" ht="13.5" customHeight="1">
      <c r="A2" s="470" t="s">
        <v>433</v>
      </c>
      <c r="B2" s="470"/>
      <c r="C2" s="470"/>
      <c r="D2" s="470"/>
      <c r="E2" s="470"/>
    </row>
    <row r="3" spans="1:5" s="245" customFormat="1" ht="12.75" customHeight="1">
      <c r="A3" s="471" t="s">
        <v>109</v>
      </c>
      <c r="B3" s="471"/>
      <c r="C3" s="471"/>
      <c r="D3" s="471"/>
      <c r="E3" s="471"/>
    </row>
    <row r="4" spans="1:5" s="245" customFormat="1" ht="16.5" customHeight="1">
      <c r="A4" s="246" t="s">
        <v>371</v>
      </c>
      <c r="C4" s="247"/>
      <c r="D4" s="472"/>
      <c r="E4" s="472"/>
    </row>
    <row r="5" spans="1:3" s="245" customFormat="1" ht="16.5" customHeight="1">
      <c r="A5" s="248" t="s">
        <v>366</v>
      </c>
      <c r="C5" s="247"/>
    </row>
    <row r="6" spans="1:5" ht="16.5" customHeight="1">
      <c r="A6" s="249" t="s">
        <v>57</v>
      </c>
      <c r="B6" s="250"/>
      <c r="D6" s="252" t="s">
        <v>356</v>
      </c>
      <c r="E6" s="252"/>
    </row>
    <row r="7" spans="1:5" ht="16.5" customHeight="1">
      <c r="A7" s="254" t="s">
        <v>338</v>
      </c>
      <c r="B7" s="255">
        <f>-'Mod. F4.1 - CTA. PERDIDAS Y G '!D23</f>
        <v>342614.07</v>
      </c>
      <c r="D7" s="252" t="s">
        <v>357</v>
      </c>
      <c r="E7" s="252"/>
    </row>
    <row r="8" spans="1:5" ht="16.5" customHeight="1">
      <c r="A8" s="256" t="s">
        <v>90</v>
      </c>
      <c r="B8" s="257">
        <f>+B7</f>
        <v>342614.07</v>
      </c>
      <c r="D8" s="252" t="s">
        <v>358</v>
      </c>
      <c r="E8" s="252"/>
    </row>
    <row r="9" s="245" customFormat="1" ht="10.5" customHeight="1">
      <c r="C9" s="247"/>
    </row>
    <row r="10" spans="1:5" ht="16.5" customHeight="1">
      <c r="A10" s="249" t="s">
        <v>58</v>
      </c>
      <c r="B10" s="258"/>
      <c r="D10" s="249" t="s">
        <v>344</v>
      </c>
      <c r="E10" s="250"/>
    </row>
    <row r="11" spans="1:5" ht="16.5" customHeight="1">
      <c r="A11" s="254" t="s">
        <v>412</v>
      </c>
      <c r="B11" s="255">
        <f>-'Mod. F4.1 - CTA. PERDIDAS Y G '!D27</f>
        <v>212877.58000000002</v>
      </c>
      <c r="D11" s="254" t="s">
        <v>345</v>
      </c>
      <c r="E11" s="255">
        <f>+'Mod. F4.1 - CTA. PERDIDAS Y G '!D22</f>
        <v>657847.87</v>
      </c>
    </row>
    <row r="12" spans="1:5" ht="16.5" customHeight="1">
      <c r="A12" s="254" t="s">
        <v>413</v>
      </c>
      <c r="B12" s="255">
        <f>-'[2]Mod. F4 - CTA. PERDIDAS Y GANAN'!I32</f>
        <v>0</v>
      </c>
      <c r="D12" s="254" t="s">
        <v>0</v>
      </c>
      <c r="E12" s="255"/>
    </row>
    <row r="13" spans="1:5" ht="16.5" customHeight="1">
      <c r="A13" s="254" t="s">
        <v>351</v>
      </c>
      <c r="B13" s="255">
        <f>+'[2]Mod.F4.2A- E.CAMBIOS PATRIMONIO'!D22</f>
        <v>0</v>
      </c>
      <c r="D13" s="254"/>
      <c r="E13" s="255"/>
    </row>
    <row r="14" spans="1:5" ht="16.5" customHeight="1">
      <c r="A14" s="256" t="s">
        <v>91</v>
      </c>
      <c r="B14" s="257">
        <f>SUM(B11:B13)</f>
        <v>212877.58000000002</v>
      </c>
      <c r="D14" s="256" t="s">
        <v>59</v>
      </c>
      <c r="E14" s="257">
        <f>+E11</f>
        <v>657847.87</v>
      </c>
    </row>
    <row r="15" s="245" customFormat="1" ht="10.5" customHeight="1">
      <c r="C15" s="247"/>
    </row>
    <row r="16" spans="1:5" ht="16.5" customHeight="1">
      <c r="A16" s="249" t="s">
        <v>339</v>
      </c>
      <c r="B16" s="250"/>
      <c r="D16" s="249" t="s">
        <v>346</v>
      </c>
      <c r="E16" s="250"/>
    </row>
    <row r="17" spans="1:5" ht="16.5" customHeight="1">
      <c r="A17" s="254" t="s">
        <v>372</v>
      </c>
      <c r="B17" s="255">
        <f>-'Mod. F4.1 - CTA. PERDIDAS Y G '!H25</f>
        <v>88499.18000000001</v>
      </c>
      <c r="D17" s="254" t="s">
        <v>277</v>
      </c>
      <c r="E17" s="255">
        <f>+'Mod. F4.1 - CTA. PERDIDAS Y G '!D9</f>
        <v>395149.15</v>
      </c>
    </row>
    <row r="18" spans="1:5" ht="16.5" customHeight="1">
      <c r="A18" s="254" t="s">
        <v>414</v>
      </c>
      <c r="B18" s="255">
        <f>-'[2]Mod. F4 - CTA. PERDIDAS Y GANAN'!I19</f>
        <v>0</v>
      </c>
      <c r="D18" s="254" t="s">
        <v>278</v>
      </c>
      <c r="E18" s="255">
        <v>0</v>
      </c>
    </row>
    <row r="19" spans="1:5" ht="16.5" customHeight="1">
      <c r="A19" s="254" t="s">
        <v>373</v>
      </c>
      <c r="B19" s="255">
        <f>-'[2]Mod. F4 - CTA. PERDIDAS Y GANAN'!I23</f>
        <v>0</v>
      </c>
      <c r="D19" s="254" t="s">
        <v>415</v>
      </c>
      <c r="E19" s="255">
        <f>+'Mod. F4.1 - CTA. PERDIDAS Y G '!H21</f>
        <v>1637.93</v>
      </c>
    </row>
    <row r="20" spans="1:5" ht="16.5" customHeight="1">
      <c r="A20" s="254" t="s">
        <v>353</v>
      </c>
      <c r="B20" s="255">
        <f>+'[2]Mod.F4.2A- E.CAMBIOS PATRIMONIO'!D19</f>
        <v>0</v>
      </c>
      <c r="D20" s="254" t="s">
        <v>416</v>
      </c>
      <c r="E20" s="255">
        <f>+'Mod. F4.1 - CTA. PERDIDAS Y G '!D39</f>
        <v>-76138.23</v>
      </c>
    </row>
    <row r="21" spans="1:5" ht="16.5" customHeight="1">
      <c r="A21" s="254"/>
      <c r="B21" s="255"/>
      <c r="D21" s="254" t="s">
        <v>352</v>
      </c>
      <c r="E21" s="255">
        <v>0</v>
      </c>
    </row>
    <row r="22" spans="1:5" ht="16.5" customHeight="1">
      <c r="A22" s="254"/>
      <c r="B22" s="255"/>
      <c r="D22" s="254" t="s">
        <v>104</v>
      </c>
      <c r="E22" s="255">
        <f>+'Mod. F1 - PROGR. DE ACTUACION'!G48</f>
        <v>0</v>
      </c>
    </row>
    <row r="23" spans="1:5" ht="16.5" customHeight="1">
      <c r="A23" s="254"/>
      <c r="B23" s="255"/>
      <c r="D23" s="254" t="s">
        <v>105</v>
      </c>
      <c r="E23" s="255">
        <f>-'Mod. F1 - PROGR. DE ACTUACION'!D48</f>
        <v>-264910.5999999999</v>
      </c>
    </row>
    <row r="24" spans="1:5" ht="16.5" customHeight="1">
      <c r="A24" s="256" t="s">
        <v>92</v>
      </c>
      <c r="B24" s="257">
        <f>SUM(B17:B21)</f>
        <v>88499.18000000001</v>
      </c>
      <c r="D24" s="256" t="s">
        <v>60</v>
      </c>
      <c r="E24" s="257">
        <f>SUM(E17:E23)</f>
        <v>55738.25000000012</v>
      </c>
    </row>
    <row r="25" s="245" customFormat="1" ht="10.5" customHeight="1">
      <c r="C25" s="247"/>
    </row>
    <row r="26" spans="1:5" ht="16.5" customHeight="1">
      <c r="A26" s="249" t="s">
        <v>340</v>
      </c>
      <c r="B26" s="250"/>
      <c r="D26" s="249" t="s">
        <v>347</v>
      </c>
      <c r="E26" s="250"/>
    </row>
    <row r="27" spans="1:5" ht="16.5" customHeight="1">
      <c r="A27" s="254" t="s">
        <v>238</v>
      </c>
      <c r="B27" s="255">
        <f>+'[2]Mod. F1 - PROGR. DE ACTUACION'!D11</f>
        <v>0</v>
      </c>
      <c r="D27" s="254" t="s">
        <v>103</v>
      </c>
      <c r="E27" s="255">
        <f>+'[2]Mod. F1 - PROGR. DE ACTUACION'!G32</f>
        <v>0</v>
      </c>
    </row>
    <row r="28" spans="1:5" ht="16.5" customHeight="1">
      <c r="A28" s="254" t="s">
        <v>239</v>
      </c>
      <c r="B28" s="255">
        <f>+'[2]Mod. F1 - PROGR. DE ACTUACION'!D19</f>
        <v>0</v>
      </c>
      <c r="D28" s="254" t="s">
        <v>102</v>
      </c>
      <c r="E28" s="255">
        <v>0</v>
      </c>
    </row>
    <row r="29" spans="1:5" ht="16.5" customHeight="1">
      <c r="A29" s="254" t="s">
        <v>240</v>
      </c>
      <c r="B29" s="255"/>
      <c r="D29" s="254" t="s">
        <v>98</v>
      </c>
      <c r="E29" s="255">
        <f>+'Mod. F1 - PROGR. DE ACTUACION'!G33</f>
        <v>120000</v>
      </c>
    </row>
    <row r="30" spans="1:5" ht="16.5" customHeight="1">
      <c r="A30" s="256" t="s">
        <v>93</v>
      </c>
      <c r="B30" s="257">
        <f>SUM(B27:B29)</f>
        <v>0</v>
      </c>
      <c r="D30" s="256" t="s">
        <v>62</v>
      </c>
      <c r="E30" s="257">
        <f>SUM(E27:E29)</f>
        <v>120000</v>
      </c>
    </row>
    <row r="31" s="245" customFormat="1" ht="10.5" customHeight="1">
      <c r="C31" s="247"/>
    </row>
    <row r="32" spans="1:5" ht="16.5" customHeight="1">
      <c r="A32" s="247"/>
      <c r="B32" s="251"/>
      <c r="D32" s="249" t="s">
        <v>348</v>
      </c>
      <c r="E32" s="250"/>
    </row>
    <row r="33" spans="1:5" ht="16.5" customHeight="1">
      <c r="A33" s="247"/>
      <c r="B33" s="251"/>
      <c r="D33" s="254" t="s">
        <v>349</v>
      </c>
      <c r="E33" s="259">
        <f>+'[2]Mod. F1 - PROGR. DE ACTUACION'!G14</f>
        <v>0</v>
      </c>
    </row>
    <row r="34" spans="1:5" ht="16.5" customHeight="1">
      <c r="A34" s="247"/>
      <c r="B34" s="251"/>
      <c r="D34" s="254" t="s">
        <v>101</v>
      </c>
      <c r="E34" s="255">
        <f>+'[2]Mod. F1 - PROGR. DE ACTUACION'!G17</f>
        <v>0</v>
      </c>
    </row>
    <row r="35" spans="1:5" ht="16.5" customHeight="1">
      <c r="A35" s="247"/>
      <c r="B35" s="251"/>
      <c r="D35" s="256" t="s">
        <v>63</v>
      </c>
      <c r="E35" s="257">
        <f>SUM(E33:E34)</f>
        <v>0</v>
      </c>
    </row>
    <row r="36" s="245" customFormat="1" ht="10.5" customHeight="1">
      <c r="C36" s="247"/>
    </row>
    <row r="37" spans="1:5" ht="16.5" customHeight="1">
      <c r="A37" s="249" t="s">
        <v>341</v>
      </c>
      <c r="B37" s="250"/>
      <c r="D37" s="249" t="s">
        <v>341</v>
      </c>
      <c r="E37" s="250"/>
    </row>
    <row r="38" spans="1:5" ht="16.5" customHeight="1">
      <c r="A38" s="254" t="s">
        <v>241</v>
      </c>
      <c r="B38" s="255">
        <f>+'[2]Mod. F1 - PROGR. DE ACTUACION'!D29</f>
        <v>0</v>
      </c>
      <c r="D38" s="254" t="s">
        <v>244</v>
      </c>
      <c r="E38" s="255">
        <f>+'[2]Mod. F1 - PROGR. DE ACTUACION'!G35</f>
        <v>0</v>
      </c>
    </row>
    <row r="39" spans="1:5" ht="16.5" customHeight="1">
      <c r="A39" s="254" t="s">
        <v>342</v>
      </c>
      <c r="B39" s="255">
        <f>+'[2]Mod. F1 - PROGR. DE ACTUACION'!D36</f>
        <v>0</v>
      </c>
      <c r="D39" s="254" t="s">
        <v>99</v>
      </c>
      <c r="E39" s="255">
        <f>+'[2]Mod. F1 - PROGR. DE ACTUACION'!G37</f>
        <v>0</v>
      </c>
    </row>
    <row r="40" spans="1:5" ht="16.5" customHeight="1">
      <c r="A40" s="254"/>
      <c r="B40" s="255"/>
      <c r="D40" s="254" t="s">
        <v>100</v>
      </c>
      <c r="E40" s="255">
        <f>+'[2]Mod. F1 - PROGR. DE ACTUACION'!G39</f>
        <v>0</v>
      </c>
    </row>
    <row r="41" spans="1:5" ht="16.5" customHeight="1">
      <c r="A41" s="256" t="s">
        <v>94</v>
      </c>
      <c r="B41" s="260">
        <f>SUM(B38:B40)</f>
        <v>0</v>
      </c>
      <c r="D41" s="256" t="s">
        <v>64</v>
      </c>
      <c r="E41" s="257">
        <f>SUM(E38:E40)</f>
        <v>0</v>
      </c>
    </row>
    <row r="42" s="245" customFormat="1" ht="10.5" customHeight="1">
      <c r="C42" s="247"/>
    </row>
    <row r="43" spans="1:5" ht="16.5" customHeight="1">
      <c r="A43" s="249" t="s">
        <v>343</v>
      </c>
      <c r="B43" s="250"/>
      <c r="D43" s="249" t="s">
        <v>343</v>
      </c>
      <c r="E43" s="250"/>
    </row>
    <row r="44" spans="1:5" ht="16.5" customHeight="1">
      <c r="A44" s="254" t="s">
        <v>242</v>
      </c>
      <c r="B44" s="255"/>
      <c r="D44" s="254" t="s">
        <v>350</v>
      </c>
      <c r="E44" s="255"/>
    </row>
    <row r="45" spans="1:5" ht="16.5" customHeight="1">
      <c r="A45" s="254" t="s">
        <v>243</v>
      </c>
      <c r="B45" s="255">
        <f>+'[2]Mod. F1 - PROGR. DE ACTUACION'!D38</f>
        <v>0</v>
      </c>
      <c r="D45" s="254" t="s">
        <v>97</v>
      </c>
      <c r="E45" s="255"/>
    </row>
    <row r="46" spans="1:5" ht="16.5" customHeight="1">
      <c r="A46" s="254" t="s">
        <v>95</v>
      </c>
      <c r="B46" s="255">
        <f>+'Mod. F1 - PROGR. DE ACTUACION'!D39</f>
        <v>189595.28999999998</v>
      </c>
      <c r="D46" s="254" t="s">
        <v>0</v>
      </c>
      <c r="E46" s="255"/>
    </row>
    <row r="47" spans="1:5" ht="16.5" customHeight="1">
      <c r="A47" s="254" t="s">
        <v>96</v>
      </c>
      <c r="B47" s="255">
        <f>+'[2]Mod. F1 - PROGR. DE ACTUACION'!D46</f>
        <v>0</v>
      </c>
      <c r="D47" s="254" t="s">
        <v>0</v>
      </c>
      <c r="E47" s="255"/>
    </row>
    <row r="48" spans="1:5" ht="16.5" customHeight="1">
      <c r="A48" s="256" t="s">
        <v>276</v>
      </c>
      <c r="B48" s="257">
        <f>SUM(B44:B47)</f>
        <v>189595.28999999998</v>
      </c>
      <c r="D48" s="256" t="s">
        <v>65</v>
      </c>
      <c r="E48" s="257">
        <f>SUM(E44:E45)</f>
        <v>0</v>
      </c>
    </row>
    <row r="49" spans="3:5" ht="16.5" customHeight="1">
      <c r="C49" s="261"/>
      <c r="D49" s="261"/>
      <c r="E49" s="245"/>
    </row>
    <row r="50" spans="3:5" ht="16.5" customHeight="1">
      <c r="C50" s="261"/>
      <c r="D50" s="261"/>
      <c r="E50" s="245"/>
    </row>
    <row r="51" spans="3:5" ht="16.5" customHeight="1">
      <c r="C51" s="261"/>
      <c r="D51" s="261"/>
      <c r="E51" s="245"/>
    </row>
    <row r="52" spans="1:5" ht="16.5" customHeight="1">
      <c r="A52" s="245"/>
      <c r="B52" s="245"/>
      <c r="C52" s="245"/>
      <c r="D52" s="245"/>
      <c r="E52" s="245"/>
    </row>
    <row r="53" spans="1:5" ht="16.5" customHeight="1">
      <c r="A53" s="245"/>
      <c r="B53" s="245"/>
      <c r="C53" s="245"/>
      <c r="D53" s="245"/>
      <c r="E53" s="245"/>
    </row>
    <row r="54" spans="1:5" ht="16.5" customHeight="1">
      <c r="A54" s="245"/>
      <c r="B54" s="245"/>
      <c r="C54" s="245"/>
      <c r="D54" s="245"/>
      <c r="E54" s="245"/>
    </row>
    <row r="55" spans="1:5" ht="16.5" customHeight="1">
      <c r="A55" s="245"/>
      <c r="B55" s="245"/>
      <c r="C55" s="245"/>
      <c r="D55" s="245"/>
      <c r="E55" s="245"/>
    </row>
    <row r="56" spans="1:5" ht="16.5" customHeight="1">
      <c r="A56" s="245"/>
      <c r="B56" s="245"/>
      <c r="C56" s="245"/>
      <c r="D56" s="245"/>
      <c r="E56" s="245"/>
    </row>
    <row r="57" spans="1:5" ht="16.5" customHeight="1">
      <c r="A57" s="245"/>
      <c r="B57" s="245"/>
      <c r="C57" s="245"/>
      <c r="D57" s="262"/>
      <c r="E57" s="245"/>
    </row>
    <row r="58" spans="1:5" ht="16.5" customHeight="1">
      <c r="A58" s="245"/>
      <c r="B58" s="245"/>
      <c r="C58" s="245"/>
      <c r="D58" s="245"/>
      <c r="E58" s="245"/>
    </row>
    <row r="59" spans="1:5" ht="16.5" customHeight="1">
      <c r="A59" s="245"/>
      <c r="B59" s="245"/>
      <c r="C59" s="245"/>
      <c r="D59" s="245"/>
      <c r="E59" s="245"/>
    </row>
    <row r="60" spans="1:5" ht="16.5" customHeight="1">
      <c r="A60" s="245"/>
      <c r="B60" s="245"/>
      <c r="C60" s="245"/>
      <c r="D60" s="245"/>
      <c r="E60" s="245"/>
    </row>
    <row r="61" spans="1:5" ht="16.5" customHeight="1">
      <c r="A61" s="245"/>
      <c r="B61" s="245"/>
      <c r="C61" s="245"/>
      <c r="D61" s="245"/>
      <c r="E61" s="245"/>
    </row>
    <row r="62" spans="1:5" ht="16.5" customHeight="1">
      <c r="A62" s="245"/>
      <c r="B62" s="245"/>
      <c r="C62" s="245"/>
      <c r="D62" s="245"/>
      <c r="E62" s="245"/>
    </row>
    <row r="63" spans="1:5" ht="16.5" customHeight="1">
      <c r="A63" s="245"/>
      <c r="B63" s="245"/>
      <c r="C63" s="245"/>
      <c r="D63" s="245"/>
      <c r="E63" s="245"/>
    </row>
    <row r="64" spans="1:5" ht="16.5" customHeight="1">
      <c r="A64" s="245"/>
      <c r="B64" s="245"/>
      <c r="C64" s="245"/>
      <c r="D64" s="245"/>
      <c r="E64" s="245"/>
    </row>
    <row r="65" spans="1:5" ht="16.5" customHeight="1">
      <c r="A65" s="245"/>
      <c r="B65" s="245"/>
      <c r="C65" s="245"/>
      <c r="D65" s="245"/>
      <c r="E65" s="245"/>
    </row>
    <row r="66" spans="1:5" ht="16.5" customHeight="1">
      <c r="A66" s="245"/>
      <c r="B66" s="245"/>
      <c r="C66" s="245"/>
      <c r="D66" s="245"/>
      <c r="E66" s="245"/>
    </row>
    <row r="67" spans="1:5" ht="16.5" customHeight="1">
      <c r="A67" s="245"/>
      <c r="B67" s="245"/>
      <c r="C67" s="245"/>
      <c r="D67" s="245"/>
      <c r="E67" s="245"/>
    </row>
    <row r="68" spans="1:5" ht="16.5" customHeight="1">
      <c r="A68" s="245"/>
      <c r="B68" s="245"/>
      <c r="C68" s="245"/>
      <c r="D68" s="245"/>
      <c r="E68" s="245"/>
    </row>
    <row r="69" spans="1:5" ht="16.5" customHeight="1">
      <c r="A69" s="245"/>
      <c r="B69" s="245"/>
      <c r="C69" s="245"/>
      <c r="D69" s="245"/>
      <c r="E69" s="245"/>
    </row>
    <row r="70" spans="1:5" ht="16.5" customHeight="1">
      <c r="A70" s="245"/>
      <c r="B70" s="245"/>
      <c r="C70" s="245"/>
      <c r="D70" s="245"/>
      <c r="E70" s="245"/>
    </row>
    <row r="71" spans="1:5" ht="16.5" customHeight="1">
      <c r="A71" s="245"/>
      <c r="B71" s="245"/>
      <c r="C71" s="245"/>
      <c r="D71" s="245"/>
      <c r="E71" s="245"/>
    </row>
    <row r="72" spans="1:5" ht="16.5" customHeight="1">
      <c r="A72" s="245"/>
      <c r="B72" s="245"/>
      <c r="C72" s="245"/>
      <c r="D72" s="245"/>
      <c r="E72" s="245"/>
    </row>
    <row r="73" spans="1:5" ht="16.5" customHeight="1">
      <c r="A73" s="245"/>
      <c r="B73" s="245"/>
      <c r="C73" s="245"/>
      <c r="D73" s="245"/>
      <c r="E73" s="245"/>
    </row>
    <row r="74" spans="1:5" ht="16.5" customHeight="1">
      <c r="A74" s="245"/>
      <c r="B74" s="245"/>
      <c r="C74" s="245"/>
      <c r="D74" s="245"/>
      <c r="E74" s="245"/>
    </row>
    <row r="75" spans="1:5" ht="16.5" customHeight="1">
      <c r="A75" s="245"/>
      <c r="B75" s="245"/>
      <c r="C75" s="245"/>
      <c r="D75" s="245"/>
      <c r="E75" s="245"/>
    </row>
    <row r="76" spans="1:5" ht="16.5" customHeight="1">
      <c r="A76" s="245"/>
      <c r="B76" s="245"/>
      <c r="C76" s="245"/>
      <c r="D76" s="245"/>
      <c r="E76" s="245"/>
    </row>
    <row r="77" spans="1:5" ht="16.5" customHeight="1">
      <c r="A77" s="245"/>
      <c r="B77" s="245"/>
      <c r="C77" s="245"/>
      <c r="D77" s="245"/>
      <c r="E77" s="245"/>
    </row>
    <row r="78" spans="1:5" ht="16.5" customHeight="1">
      <c r="A78" s="245"/>
      <c r="B78" s="245"/>
      <c r="C78" s="245"/>
      <c r="D78" s="245"/>
      <c r="E78" s="245"/>
    </row>
    <row r="79" spans="1:5" ht="16.5" customHeight="1">
      <c r="A79" s="245"/>
      <c r="B79" s="245"/>
      <c r="C79" s="245"/>
      <c r="D79" s="245"/>
      <c r="E79" s="245"/>
    </row>
    <row r="80" spans="1:5" ht="16.5" customHeight="1">
      <c r="A80" s="245"/>
      <c r="B80" s="245"/>
      <c r="C80" s="245"/>
      <c r="D80" s="245"/>
      <c r="E80" s="245"/>
    </row>
    <row r="81" spans="1:5" ht="16.5" customHeight="1">
      <c r="A81" s="245"/>
      <c r="B81" s="245"/>
      <c r="C81" s="245"/>
      <c r="D81" s="245"/>
      <c r="E81" s="245"/>
    </row>
    <row r="82" spans="1:5" ht="16.5" customHeight="1">
      <c r="A82" s="245"/>
      <c r="B82" s="245"/>
      <c r="C82" s="245"/>
      <c r="D82" s="245"/>
      <c r="E82" s="245"/>
    </row>
    <row r="83" spans="1:5" ht="16.5" customHeight="1">
      <c r="A83" s="245"/>
      <c r="B83" s="245"/>
      <c r="C83" s="245"/>
      <c r="D83" s="245"/>
      <c r="E83" s="245"/>
    </row>
    <row r="84" spans="1:5" ht="16.5" customHeight="1">
      <c r="A84" s="245"/>
      <c r="B84" s="245"/>
      <c r="C84" s="245"/>
      <c r="D84" s="245"/>
      <c r="E84" s="245"/>
    </row>
    <row r="85" spans="1:5" ht="16.5" customHeight="1">
      <c r="A85" s="245"/>
      <c r="B85" s="245"/>
      <c r="C85" s="245"/>
      <c r="D85" s="245"/>
      <c r="E85" s="245"/>
    </row>
    <row r="86" spans="1:5" ht="16.5" customHeight="1">
      <c r="A86" s="245"/>
      <c r="B86" s="245"/>
      <c r="C86" s="245"/>
      <c r="D86" s="245"/>
      <c r="E86" s="245"/>
    </row>
    <row r="87" spans="1:5" ht="16.5" customHeight="1">
      <c r="A87" s="245"/>
      <c r="B87" s="245"/>
      <c r="C87" s="245"/>
      <c r="D87" s="245"/>
      <c r="E87" s="245"/>
    </row>
    <row r="88" spans="1:5" ht="16.5" customHeight="1">
      <c r="A88" s="245"/>
      <c r="B88" s="245"/>
      <c r="C88" s="245"/>
      <c r="D88" s="245"/>
      <c r="E88" s="245"/>
    </row>
    <row r="89" spans="1:5" ht="16.5" customHeight="1">
      <c r="A89" s="245"/>
      <c r="B89" s="245"/>
      <c r="C89" s="245"/>
      <c r="D89" s="245"/>
      <c r="E89" s="245"/>
    </row>
    <row r="90" spans="1:5" ht="16.5" customHeight="1">
      <c r="A90" s="245"/>
      <c r="B90" s="245"/>
      <c r="C90" s="245"/>
      <c r="D90" s="245"/>
      <c r="E90" s="245"/>
    </row>
    <row r="91" spans="1:5" ht="16.5" customHeight="1">
      <c r="A91" s="245"/>
      <c r="B91" s="245"/>
      <c r="C91" s="245"/>
      <c r="D91" s="245"/>
      <c r="E91" s="245"/>
    </row>
    <row r="92" spans="1:5" ht="16.5" customHeight="1">
      <c r="A92" s="245"/>
      <c r="B92" s="245"/>
      <c r="C92" s="245"/>
      <c r="D92" s="245"/>
      <c r="E92" s="245"/>
    </row>
    <row r="93" spans="1:5" ht="16.5" customHeight="1">
      <c r="A93" s="245"/>
      <c r="B93" s="245"/>
      <c r="C93" s="245"/>
      <c r="D93" s="245"/>
      <c r="E93" s="245"/>
    </row>
    <row r="94" spans="1:5" ht="16.5" customHeight="1">
      <c r="A94" s="245"/>
      <c r="B94" s="245"/>
      <c r="C94" s="245"/>
      <c r="D94" s="245"/>
      <c r="E94" s="245"/>
    </row>
    <row r="95" spans="1:5" ht="16.5" customHeight="1">
      <c r="A95" s="245"/>
      <c r="B95" s="245"/>
      <c r="C95" s="245"/>
      <c r="D95" s="245"/>
      <c r="E95" s="245"/>
    </row>
    <row r="96" spans="1:5" ht="16.5" customHeight="1">
      <c r="A96" s="245"/>
      <c r="B96" s="245"/>
      <c r="C96" s="245"/>
      <c r="D96" s="245"/>
      <c r="E96" s="245"/>
    </row>
    <row r="97" spans="1:5" ht="16.5" customHeight="1">
      <c r="A97" s="245"/>
      <c r="B97" s="245"/>
      <c r="C97" s="245"/>
      <c r="D97" s="245"/>
      <c r="E97" s="245"/>
    </row>
    <row r="98" spans="1:5" ht="16.5" customHeight="1">
      <c r="A98" s="245"/>
      <c r="B98" s="245"/>
      <c r="C98" s="245"/>
      <c r="D98" s="245"/>
      <c r="E98" s="245"/>
    </row>
    <row r="99" spans="1:5" ht="16.5" customHeight="1">
      <c r="A99" s="245"/>
      <c r="B99" s="245"/>
      <c r="C99" s="245"/>
      <c r="D99" s="245"/>
      <c r="E99" s="245"/>
    </row>
    <row r="100" spans="1:5" ht="16.5" customHeight="1">
      <c r="A100" s="245"/>
      <c r="B100" s="245"/>
      <c r="C100" s="245"/>
      <c r="D100" s="245"/>
      <c r="E100" s="245"/>
    </row>
    <row r="101" spans="1:5" ht="16.5" customHeight="1">
      <c r="A101" s="245"/>
      <c r="B101" s="245"/>
      <c r="C101" s="245"/>
      <c r="D101" s="245"/>
      <c r="E101" s="245"/>
    </row>
    <row r="102" spans="1:5" ht="16.5" customHeight="1">
      <c r="A102" s="245"/>
      <c r="B102" s="245"/>
      <c r="C102" s="245"/>
      <c r="D102" s="245"/>
      <c r="E102" s="245"/>
    </row>
    <row r="103" spans="1:5" ht="16.5" customHeight="1">
      <c r="A103" s="245"/>
      <c r="B103" s="245"/>
      <c r="C103" s="245"/>
      <c r="D103" s="245"/>
      <c r="E103" s="245"/>
    </row>
    <row r="104" spans="1:5" ht="16.5" customHeight="1">
      <c r="A104" s="245"/>
      <c r="B104" s="245"/>
      <c r="C104" s="245"/>
      <c r="D104" s="245"/>
      <c r="E104" s="245"/>
    </row>
    <row r="105" spans="1:5" ht="16.5" customHeight="1">
      <c r="A105" s="245"/>
      <c r="B105" s="245"/>
      <c r="C105" s="245"/>
      <c r="D105" s="245"/>
      <c r="E105" s="245"/>
    </row>
    <row r="106" spans="1:5" ht="16.5" customHeight="1">
      <c r="A106" s="245"/>
      <c r="B106" s="245"/>
      <c r="C106" s="245"/>
      <c r="D106" s="245"/>
      <c r="E106" s="245"/>
    </row>
    <row r="107" spans="1:5" ht="16.5" customHeight="1">
      <c r="A107" s="245"/>
      <c r="B107" s="245"/>
      <c r="C107" s="245"/>
      <c r="D107" s="245"/>
      <c r="E107" s="245"/>
    </row>
    <row r="108" spans="1:5" ht="16.5" customHeight="1">
      <c r="A108" s="245"/>
      <c r="B108" s="245"/>
      <c r="C108" s="245"/>
      <c r="D108" s="245"/>
      <c r="E108" s="245"/>
    </row>
    <row r="109" spans="1:5" ht="16.5" customHeight="1">
      <c r="A109" s="245"/>
      <c r="B109" s="245"/>
      <c r="C109" s="245"/>
      <c r="D109" s="245"/>
      <c r="E109" s="245"/>
    </row>
    <row r="110" spans="1:5" ht="16.5" customHeight="1">
      <c r="A110" s="245"/>
      <c r="B110" s="245"/>
      <c r="C110" s="245"/>
      <c r="D110" s="245"/>
      <c r="E110" s="245"/>
    </row>
    <row r="111" spans="1:5" ht="16.5" customHeight="1">
      <c r="A111" s="245"/>
      <c r="B111" s="245"/>
      <c r="C111" s="245"/>
      <c r="D111" s="245"/>
      <c r="E111" s="245"/>
    </row>
    <row r="112" spans="1:5" ht="16.5" customHeight="1">
      <c r="A112" s="245"/>
      <c r="B112" s="245"/>
      <c r="C112" s="245"/>
      <c r="D112" s="245"/>
      <c r="E112" s="245"/>
    </row>
    <row r="113" spans="1:5" ht="16.5" customHeight="1">
      <c r="A113" s="245"/>
      <c r="B113" s="245"/>
      <c r="C113" s="245"/>
      <c r="D113" s="245"/>
      <c r="E113" s="245"/>
    </row>
    <row r="114" spans="1:5" ht="16.5" customHeight="1">
      <c r="A114" s="245"/>
      <c r="B114" s="245"/>
      <c r="C114" s="245"/>
      <c r="D114" s="245"/>
      <c r="E114" s="245"/>
    </row>
    <row r="115" spans="1:5" ht="16.5" customHeight="1">
      <c r="A115" s="245"/>
      <c r="B115" s="245"/>
      <c r="C115" s="245"/>
      <c r="D115" s="245"/>
      <c r="E115" s="245"/>
    </row>
    <row r="116" spans="1:5" ht="16.5" customHeight="1">
      <c r="A116" s="245"/>
      <c r="B116" s="245"/>
      <c r="C116" s="245"/>
      <c r="D116" s="245"/>
      <c r="E116" s="245"/>
    </row>
    <row r="117" spans="1:5" ht="16.5" customHeight="1">
      <c r="A117" s="245"/>
      <c r="B117" s="245"/>
      <c r="C117" s="245"/>
      <c r="D117" s="245"/>
      <c r="E117" s="245"/>
    </row>
    <row r="118" spans="1:5" ht="16.5" customHeight="1">
      <c r="A118" s="245"/>
      <c r="B118" s="245"/>
      <c r="C118" s="245"/>
      <c r="D118" s="245"/>
      <c r="E118" s="245"/>
    </row>
    <row r="119" spans="1:5" ht="16.5" customHeight="1">
      <c r="A119" s="245"/>
      <c r="B119" s="245"/>
      <c r="C119" s="245"/>
      <c r="D119" s="245"/>
      <c r="E119" s="245"/>
    </row>
    <row r="120" spans="1:5" ht="16.5" customHeight="1">
      <c r="A120" s="245"/>
      <c r="B120" s="245"/>
      <c r="C120" s="245"/>
      <c r="D120" s="245"/>
      <c r="E120" s="245"/>
    </row>
    <row r="121" spans="1:5" ht="16.5" customHeight="1">
      <c r="A121" s="245"/>
      <c r="B121" s="245"/>
      <c r="C121" s="245"/>
      <c r="D121" s="245"/>
      <c r="E121" s="245"/>
    </row>
    <row r="122" spans="1:5" ht="16.5" customHeight="1">
      <c r="A122" s="245"/>
      <c r="B122" s="245"/>
      <c r="C122" s="245"/>
      <c r="D122" s="245"/>
      <c r="E122" s="245"/>
    </row>
    <row r="123" spans="1:5" ht="16.5" customHeight="1">
      <c r="A123" s="245"/>
      <c r="B123" s="245"/>
      <c r="C123" s="245"/>
      <c r="D123" s="245"/>
      <c r="E123" s="245"/>
    </row>
    <row r="124" spans="1:5" ht="16.5" customHeight="1">
      <c r="A124" s="245"/>
      <c r="B124" s="245"/>
      <c r="C124" s="245"/>
      <c r="D124" s="245"/>
      <c r="E124" s="245"/>
    </row>
    <row r="125" spans="1:5" ht="16.5" customHeight="1">
      <c r="A125" s="245"/>
      <c r="B125" s="245"/>
      <c r="C125" s="245"/>
      <c r="D125" s="245"/>
      <c r="E125" s="245"/>
    </row>
    <row r="126" spans="1:5" ht="16.5" customHeight="1">
      <c r="A126" s="245"/>
      <c r="B126" s="245"/>
      <c r="C126" s="245"/>
      <c r="D126" s="245"/>
      <c r="E126" s="245"/>
    </row>
    <row r="127" spans="1:5" ht="16.5" customHeight="1">
      <c r="A127" s="245"/>
      <c r="B127" s="245"/>
      <c r="C127" s="245"/>
      <c r="D127" s="245"/>
      <c r="E127" s="245"/>
    </row>
    <row r="128" spans="1:5" ht="16.5" customHeight="1">
      <c r="A128" s="245"/>
      <c r="B128" s="245"/>
      <c r="C128" s="245"/>
      <c r="D128" s="245"/>
      <c r="E128" s="245"/>
    </row>
    <row r="129" spans="1:5" ht="16.5" customHeight="1">
      <c r="A129" s="245"/>
      <c r="B129" s="245"/>
      <c r="C129" s="245"/>
      <c r="D129" s="245"/>
      <c r="E129" s="245"/>
    </row>
    <row r="130" spans="1:5" ht="16.5" customHeight="1">
      <c r="A130" s="245"/>
      <c r="B130" s="245"/>
      <c r="C130" s="245"/>
      <c r="D130" s="245"/>
      <c r="E130" s="245"/>
    </row>
    <row r="131" spans="1:5" ht="16.5" customHeight="1">
      <c r="A131" s="245"/>
      <c r="B131" s="245"/>
      <c r="C131" s="245"/>
      <c r="D131" s="245"/>
      <c r="E131" s="245"/>
    </row>
    <row r="132" spans="1:5" ht="16.5" customHeight="1">
      <c r="A132" s="245"/>
      <c r="B132" s="245"/>
      <c r="C132" s="245"/>
      <c r="D132" s="245"/>
      <c r="E132" s="245"/>
    </row>
    <row r="133" spans="1:5" ht="16.5" customHeight="1">
      <c r="A133" s="245"/>
      <c r="B133" s="245"/>
      <c r="C133" s="245"/>
      <c r="D133" s="245"/>
      <c r="E133" s="245"/>
    </row>
    <row r="134" spans="1:5" ht="16.5" customHeight="1">
      <c r="A134" s="245"/>
      <c r="B134" s="245"/>
      <c r="C134" s="245"/>
      <c r="D134" s="245"/>
      <c r="E134" s="245"/>
    </row>
    <row r="135" spans="1:5" ht="16.5" customHeight="1">
      <c r="A135" s="245"/>
      <c r="B135" s="245"/>
      <c r="C135" s="245"/>
      <c r="D135" s="245"/>
      <c r="E135" s="245"/>
    </row>
    <row r="136" spans="1:5" ht="16.5" customHeight="1">
      <c r="A136" s="245"/>
      <c r="B136" s="245"/>
      <c r="C136" s="245"/>
      <c r="D136" s="245"/>
      <c r="E136" s="245"/>
    </row>
    <row r="137" spans="1:5" ht="16.5" customHeight="1">
      <c r="A137" s="245"/>
      <c r="B137" s="245"/>
      <c r="C137" s="245"/>
      <c r="D137" s="245"/>
      <c r="E137" s="245"/>
    </row>
    <row r="138" spans="1:5" ht="16.5" customHeight="1">
      <c r="A138" s="245"/>
      <c r="B138" s="245"/>
      <c r="C138" s="245"/>
      <c r="D138" s="245"/>
      <c r="E138" s="245"/>
    </row>
    <row r="139" spans="1:5" ht="16.5" customHeight="1">
      <c r="A139" s="245"/>
      <c r="B139" s="245"/>
      <c r="C139" s="245"/>
      <c r="D139" s="245"/>
      <c r="E139" s="245"/>
    </row>
    <row r="140" spans="1:5" ht="16.5" customHeight="1">
      <c r="A140" s="245"/>
      <c r="B140" s="245"/>
      <c r="C140" s="245"/>
      <c r="D140" s="245"/>
      <c r="E140" s="245"/>
    </row>
    <row r="141" spans="1:5" ht="16.5" customHeight="1">
      <c r="A141" s="245"/>
      <c r="B141" s="245"/>
      <c r="C141" s="245"/>
      <c r="D141" s="245"/>
      <c r="E141" s="245"/>
    </row>
    <row r="142" spans="1:5" ht="16.5" customHeight="1">
      <c r="A142" s="245"/>
      <c r="B142" s="245"/>
      <c r="C142" s="245"/>
      <c r="D142" s="245"/>
      <c r="E142" s="245"/>
    </row>
    <row r="143" spans="1:5" ht="16.5" customHeight="1">
      <c r="A143" s="245"/>
      <c r="B143" s="245"/>
      <c r="C143" s="245"/>
      <c r="D143" s="245"/>
      <c r="E143" s="245"/>
    </row>
    <row r="144" spans="1:5" ht="16.5" customHeight="1">
      <c r="A144" s="245"/>
      <c r="B144" s="245"/>
      <c r="C144" s="245"/>
      <c r="D144" s="245"/>
      <c r="E144" s="245"/>
    </row>
    <row r="145" spans="1:5" ht="16.5" customHeight="1">
      <c r="A145" s="245"/>
      <c r="B145" s="245"/>
      <c r="C145" s="245"/>
      <c r="D145" s="245"/>
      <c r="E145" s="245"/>
    </row>
    <row r="146" spans="1:5" ht="16.5" customHeight="1">
      <c r="A146" s="245"/>
      <c r="B146" s="245"/>
      <c r="C146" s="245"/>
      <c r="D146" s="245"/>
      <c r="E146" s="245"/>
    </row>
    <row r="147" spans="1:5" ht="16.5" customHeight="1">
      <c r="A147" s="245"/>
      <c r="B147" s="245"/>
      <c r="C147" s="245"/>
      <c r="D147" s="245"/>
      <c r="E147" s="245"/>
    </row>
    <row r="148" spans="1:5" ht="16.5" customHeight="1">
      <c r="A148" s="245"/>
      <c r="B148" s="245"/>
      <c r="C148" s="245"/>
      <c r="D148" s="245"/>
      <c r="E148" s="245"/>
    </row>
    <row r="149" spans="1:5" ht="16.5" customHeight="1">
      <c r="A149" s="245"/>
      <c r="B149" s="245"/>
      <c r="C149" s="245"/>
      <c r="D149" s="245"/>
      <c r="E149" s="245"/>
    </row>
    <row r="150" spans="1:5" ht="16.5" customHeight="1">
      <c r="A150" s="245"/>
      <c r="B150" s="245"/>
      <c r="C150" s="245"/>
      <c r="D150" s="245"/>
      <c r="E150" s="245"/>
    </row>
    <row r="151" spans="1:5" ht="16.5" customHeight="1">
      <c r="A151" s="245"/>
      <c r="B151" s="245"/>
      <c r="C151" s="245"/>
      <c r="D151" s="245"/>
      <c r="E151" s="245"/>
    </row>
    <row r="152" spans="1:5" ht="16.5" customHeight="1">
      <c r="A152" s="245"/>
      <c r="B152" s="245"/>
      <c r="C152" s="245"/>
      <c r="D152" s="245"/>
      <c r="E152" s="245"/>
    </row>
    <row r="153" spans="1:5" ht="16.5" customHeight="1">
      <c r="A153" s="245"/>
      <c r="B153" s="245"/>
      <c r="C153" s="245"/>
      <c r="D153" s="245"/>
      <c r="E153" s="245"/>
    </row>
    <row r="154" spans="1:5" ht="16.5" customHeight="1">
      <c r="A154" s="245"/>
      <c r="B154" s="245"/>
      <c r="C154" s="245"/>
      <c r="D154" s="245"/>
      <c r="E154" s="245"/>
    </row>
    <row r="155" spans="1:5" ht="16.5" customHeight="1">
      <c r="A155" s="245"/>
      <c r="B155" s="245"/>
      <c r="C155" s="245"/>
      <c r="D155" s="245"/>
      <c r="E155" s="245"/>
    </row>
    <row r="156" spans="1:5" ht="16.5" customHeight="1">
      <c r="A156" s="245"/>
      <c r="B156" s="245"/>
      <c r="C156" s="245"/>
      <c r="D156" s="245"/>
      <c r="E156" s="245"/>
    </row>
    <row r="157" spans="1:5" ht="16.5" customHeight="1">
      <c r="A157" s="245"/>
      <c r="B157" s="245"/>
      <c r="C157" s="245"/>
      <c r="D157" s="245"/>
      <c r="E157" s="245"/>
    </row>
    <row r="158" spans="1:5" ht="16.5" customHeight="1">
      <c r="A158" s="245"/>
      <c r="B158" s="245"/>
      <c r="C158" s="245"/>
      <c r="D158" s="245"/>
      <c r="E158" s="245"/>
    </row>
    <row r="159" spans="1:5" ht="16.5" customHeight="1">
      <c r="A159" s="245"/>
      <c r="B159" s="245"/>
      <c r="C159" s="245"/>
      <c r="D159" s="245"/>
      <c r="E159" s="245"/>
    </row>
    <row r="160" spans="1:5" ht="16.5" customHeight="1">
      <c r="A160" s="245"/>
      <c r="B160" s="245"/>
      <c r="C160" s="245"/>
      <c r="D160" s="245"/>
      <c r="E160" s="245"/>
    </row>
    <row r="161" spans="1:5" ht="16.5" customHeight="1">
      <c r="A161" s="245"/>
      <c r="B161" s="245"/>
      <c r="C161" s="245"/>
      <c r="D161" s="245"/>
      <c r="E161" s="245"/>
    </row>
    <row r="162" spans="1:5" ht="16.5" customHeight="1">
      <c r="A162" s="245"/>
      <c r="B162" s="245"/>
      <c r="C162" s="245"/>
      <c r="D162" s="245"/>
      <c r="E162" s="245"/>
    </row>
    <row r="163" spans="1:5" ht="16.5" customHeight="1">
      <c r="A163" s="245"/>
      <c r="B163" s="245"/>
      <c r="C163" s="245"/>
      <c r="D163" s="245"/>
      <c r="E163" s="245"/>
    </row>
    <row r="164" spans="1:5" ht="16.5" customHeight="1">
      <c r="A164" s="245"/>
      <c r="B164" s="245"/>
      <c r="C164" s="245"/>
      <c r="D164" s="245"/>
      <c r="E164" s="245"/>
    </row>
    <row r="165" spans="1:5" ht="16.5" customHeight="1">
      <c r="A165" s="245"/>
      <c r="B165" s="245"/>
      <c r="C165" s="245"/>
      <c r="D165" s="245"/>
      <c r="E165" s="245"/>
    </row>
    <row r="166" spans="1:5" ht="16.5" customHeight="1">
      <c r="A166" s="245"/>
      <c r="B166" s="245"/>
      <c r="C166" s="245"/>
      <c r="D166" s="245"/>
      <c r="E166" s="245"/>
    </row>
    <row r="167" spans="1:5" ht="16.5" customHeight="1">
      <c r="A167" s="245"/>
      <c r="B167" s="245"/>
      <c r="C167" s="245"/>
      <c r="D167" s="245"/>
      <c r="E167" s="245"/>
    </row>
    <row r="168" spans="1:5" ht="16.5" customHeight="1">
      <c r="A168" s="245"/>
      <c r="B168" s="245"/>
      <c r="C168" s="245"/>
      <c r="D168" s="245"/>
      <c r="E168" s="245"/>
    </row>
    <row r="169" spans="1:5" ht="16.5" customHeight="1">
      <c r="A169" s="245"/>
      <c r="B169" s="245"/>
      <c r="C169" s="245"/>
      <c r="D169" s="245"/>
      <c r="E169" s="245"/>
    </row>
    <row r="170" spans="1:5" ht="16.5" customHeight="1">
      <c r="A170" s="245"/>
      <c r="B170" s="245"/>
      <c r="C170" s="245"/>
      <c r="D170" s="245"/>
      <c r="E170" s="245"/>
    </row>
    <row r="171" spans="1:5" ht="16.5" customHeight="1">
      <c r="A171" s="245"/>
      <c r="B171" s="245"/>
      <c r="C171" s="245"/>
      <c r="D171" s="245"/>
      <c r="E171" s="245"/>
    </row>
    <row r="172" spans="1:5" ht="16.5" customHeight="1">
      <c r="A172" s="245"/>
      <c r="B172" s="245"/>
      <c r="C172" s="245"/>
      <c r="D172" s="245"/>
      <c r="E172" s="245"/>
    </row>
    <row r="173" spans="1:5" ht="16.5" customHeight="1">
      <c r="A173" s="245"/>
      <c r="B173" s="245"/>
      <c r="C173" s="245"/>
      <c r="D173" s="245"/>
      <c r="E173" s="245"/>
    </row>
    <row r="174" spans="1:5" ht="16.5" customHeight="1">
      <c r="A174" s="245"/>
      <c r="B174" s="245"/>
      <c r="C174" s="245"/>
      <c r="D174" s="245"/>
      <c r="E174" s="245"/>
    </row>
    <row r="175" spans="1:5" ht="16.5" customHeight="1">
      <c r="A175" s="245"/>
      <c r="B175" s="245"/>
      <c r="C175" s="245"/>
      <c r="D175" s="245"/>
      <c r="E175" s="245"/>
    </row>
    <row r="176" spans="1:5" ht="16.5" customHeight="1">
      <c r="A176" s="245"/>
      <c r="B176" s="245"/>
      <c r="C176" s="245"/>
      <c r="D176" s="245"/>
      <c r="E176" s="245"/>
    </row>
    <row r="177" spans="1:5" ht="16.5" customHeight="1">
      <c r="A177" s="245"/>
      <c r="B177" s="245"/>
      <c r="C177" s="245"/>
      <c r="D177" s="245"/>
      <c r="E177" s="245"/>
    </row>
    <row r="178" spans="1:5" ht="16.5" customHeight="1">
      <c r="A178" s="245"/>
      <c r="B178" s="245"/>
      <c r="C178" s="245"/>
      <c r="D178" s="245"/>
      <c r="E178" s="245"/>
    </row>
    <row r="179" spans="1:5" ht="16.5" customHeight="1">
      <c r="A179" s="245"/>
      <c r="B179" s="245"/>
      <c r="C179" s="245"/>
      <c r="D179" s="245"/>
      <c r="E179" s="245"/>
    </row>
    <row r="180" spans="1:5" ht="16.5" customHeight="1">
      <c r="A180" s="245"/>
      <c r="B180" s="245"/>
      <c r="C180" s="245"/>
      <c r="D180" s="245"/>
      <c r="E180" s="245"/>
    </row>
    <row r="181" spans="1:5" ht="16.5" customHeight="1">
      <c r="A181" s="245"/>
      <c r="B181" s="245"/>
      <c r="C181" s="245"/>
      <c r="D181" s="245"/>
      <c r="E181" s="245"/>
    </row>
    <row r="182" spans="1:5" ht="16.5" customHeight="1">
      <c r="A182" s="245"/>
      <c r="B182" s="245"/>
      <c r="C182" s="245"/>
      <c r="D182" s="245"/>
      <c r="E182" s="245"/>
    </row>
    <row r="183" spans="1:5" ht="16.5" customHeight="1">
      <c r="A183" s="245"/>
      <c r="B183" s="245"/>
      <c r="C183" s="245"/>
      <c r="D183" s="245"/>
      <c r="E183" s="245"/>
    </row>
    <row r="184" spans="1:5" ht="16.5" customHeight="1">
      <c r="A184" s="245"/>
      <c r="B184" s="245"/>
      <c r="C184" s="245"/>
      <c r="D184" s="245"/>
      <c r="E184" s="245"/>
    </row>
    <row r="185" spans="1:5" ht="16.5" customHeight="1">
      <c r="A185" s="245"/>
      <c r="B185" s="245"/>
      <c r="C185" s="245"/>
      <c r="D185" s="245"/>
      <c r="E185" s="245"/>
    </row>
    <row r="186" spans="1:5" ht="16.5" customHeight="1">
      <c r="A186" s="245"/>
      <c r="B186" s="245"/>
      <c r="C186" s="245"/>
      <c r="D186" s="245"/>
      <c r="E186" s="245"/>
    </row>
    <row r="187" spans="1:5" ht="16.5" customHeight="1">
      <c r="A187" s="245"/>
      <c r="B187" s="245"/>
      <c r="C187" s="245"/>
      <c r="D187" s="245"/>
      <c r="E187" s="245"/>
    </row>
    <row r="188" spans="1:5" ht="16.5" customHeight="1">
      <c r="A188" s="245"/>
      <c r="B188" s="245"/>
      <c r="C188" s="245"/>
      <c r="D188" s="245"/>
      <c r="E188" s="245"/>
    </row>
    <row r="189" spans="1:5" ht="16.5" customHeight="1">
      <c r="A189" s="245"/>
      <c r="B189" s="245"/>
      <c r="C189" s="245"/>
      <c r="D189" s="245"/>
      <c r="E189" s="245"/>
    </row>
    <row r="190" spans="1:5" ht="16.5" customHeight="1">
      <c r="A190" s="245"/>
      <c r="B190" s="245"/>
      <c r="C190" s="245"/>
      <c r="D190" s="245"/>
      <c r="E190" s="245"/>
    </row>
    <row r="191" spans="1:5" ht="16.5" customHeight="1">
      <c r="A191" s="245"/>
      <c r="B191" s="245"/>
      <c r="C191" s="245"/>
      <c r="D191" s="245"/>
      <c r="E191" s="245"/>
    </row>
    <row r="192" spans="1:5" ht="16.5" customHeight="1">
      <c r="A192" s="245"/>
      <c r="B192" s="245"/>
      <c r="C192" s="245"/>
      <c r="D192" s="245"/>
      <c r="E192" s="245"/>
    </row>
    <row r="193" spans="1:5" ht="16.5" customHeight="1">
      <c r="A193" s="245"/>
      <c r="B193" s="245"/>
      <c r="C193" s="245"/>
      <c r="D193" s="245"/>
      <c r="E193" s="245"/>
    </row>
    <row r="194" spans="1:5" ht="16.5" customHeight="1">
      <c r="A194" s="245"/>
      <c r="B194" s="245"/>
      <c r="C194" s="245"/>
      <c r="D194" s="245"/>
      <c r="E194" s="245"/>
    </row>
    <row r="195" spans="1:5" ht="16.5" customHeight="1">
      <c r="A195" s="245"/>
      <c r="B195" s="245"/>
      <c r="C195" s="245"/>
      <c r="D195" s="245"/>
      <c r="E195" s="245"/>
    </row>
    <row r="196" spans="1:5" ht="16.5" customHeight="1">
      <c r="A196" s="245"/>
      <c r="B196" s="245"/>
      <c r="C196" s="245"/>
      <c r="D196" s="245"/>
      <c r="E196" s="245"/>
    </row>
    <row r="197" spans="1:5" ht="16.5" customHeight="1">
      <c r="A197" s="245"/>
      <c r="B197" s="245"/>
      <c r="C197" s="245"/>
      <c r="D197" s="245"/>
      <c r="E197" s="245"/>
    </row>
    <row r="198" spans="1:5" ht="16.5" customHeight="1">
      <c r="A198" s="245"/>
      <c r="B198" s="245"/>
      <c r="C198" s="245"/>
      <c r="D198" s="245"/>
      <c r="E198" s="245"/>
    </row>
    <row r="199" spans="1:5" ht="16.5" customHeight="1">
      <c r="A199" s="245"/>
      <c r="B199" s="245"/>
      <c r="C199" s="245"/>
      <c r="D199" s="245"/>
      <c r="E199" s="245"/>
    </row>
    <row r="200" spans="1:5" ht="16.5" customHeight="1">
      <c r="A200" s="245"/>
      <c r="B200" s="245"/>
      <c r="C200" s="245"/>
      <c r="D200" s="245"/>
      <c r="E200" s="245"/>
    </row>
    <row r="201" spans="1:5" ht="16.5" customHeight="1">
      <c r="A201" s="245"/>
      <c r="B201" s="245"/>
      <c r="C201" s="245"/>
      <c r="D201" s="245"/>
      <c r="E201" s="245"/>
    </row>
    <row r="202" spans="1:5" ht="16.5" customHeight="1">
      <c r="A202" s="245"/>
      <c r="B202" s="245"/>
      <c r="C202" s="245"/>
      <c r="D202" s="245"/>
      <c r="E202" s="245"/>
    </row>
    <row r="203" spans="1:5" ht="16.5" customHeight="1">
      <c r="A203" s="245"/>
      <c r="B203" s="245"/>
      <c r="C203" s="245"/>
      <c r="D203" s="245"/>
      <c r="E203" s="245"/>
    </row>
    <row r="204" spans="1:5" ht="16.5" customHeight="1">
      <c r="A204" s="245"/>
      <c r="B204" s="245"/>
      <c r="C204" s="245"/>
      <c r="D204" s="245"/>
      <c r="E204" s="245"/>
    </row>
    <row r="205" spans="1:5" ht="16.5" customHeight="1">
      <c r="A205" s="245"/>
      <c r="B205" s="245"/>
      <c r="C205" s="245"/>
      <c r="D205" s="245"/>
      <c r="E205" s="245"/>
    </row>
    <row r="206" spans="1:5" ht="16.5" customHeight="1">
      <c r="A206" s="245"/>
      <c r="B206" s="245"/>
      <c r="C206" s="245"/>
      <c r="D206" s="245"/>
      <c r="E206" s="245"/>
    </row>
    <row r="207" spans="1:5" ht="16.5" customHeight="1">
      <c r="A207" s="245"/>
      <c r="B207" s="245"/>
      <c r="C207" s="245"/>
      <c r="D207" s="245"/>
      <c r="E207" s="245"/>
    </row>
    <row r="208" spans="1:5" ht="16.5" customHeight="1">
      <c r="A208" s="245"/>
      <c r="B208" s="245"/>
      <c r="C208" s="245"/>
      <c r="D208" s="245"/>
      <c r="E208" s="245"/>
    </row>
    <row r="209" spans="1:5" ht="16.5" customHeight="1">
      <c r="A209" s="245"/>
      <c r="B209" s="245"/>
      <c r="C209" s="245"/>
      <c r="D209" s="245"/>
      <c r="E209" s="245"/>
    </row>
    <row r="210" spans="1:5" ht="16.5" customHeight="1">
      <c r="A210" s="245"/>
      <c r="B210" s="245"/>
      <c r="C210" s="245"/>
      <c r="D210" s="245"/>
      <c r="E210" s="245"/>
    </row>
    <row r="211" spans="1:5" ht="16.5" customHeight="1">
      <c r="A211" s="245"/>
      <c r="B211" s="245"/>
      <c r="C211" s="245"/>
      <c r="D211" s="245"/>
      <c r="E211" s="245"/>
    </row>
    <row r="212" spans="1:5" ht="16.5" customHeight="1">
      <c r="A212" s="245"/>
      <c r="B212" s="245"/>
      <c r="C212" s="245"/>
      <c r="D212" s="245"/>
      <c r="E212" s="245"/>
    </row>
    <row r="213" spans="1:5" ht="16.5" customHeight="1">
      <c r="A213" s="245"/>
      <c r="B213" s="245"/>
      <c r="C213" s="245"/>
      <c r="D213" s="245"/>
      <c r="E213" s="245"/>
    </row>
    <row r="214" spans="1:5" ht="16.5" customHeight="1">
      <c r="A214" s="245"/>
      <c r="B214" s="245"/>
      <c r="C214" s="245"/>
      <c r="D214" s="245"/>
      <c r="E214" s="245"/>
    </row>
    <row r="215" spans="1:5" ht="16.5" customHeight="1">
      <c r="A215" s="245"/>
      <c r="B215" s="245"/>
      <c r="C215" s="245"/>
      <c r="D215" s="245"/>
      <c r="E215" s="245"/>
    </row>
    <row r="216" spans="1:5" ht="16.5" customHeight="1">
      <c r="A216" s="245"/>
      <c r="B216" s="245"/>
      <c r="C216" s="245"/>
      <c r="D216" s="245"/>
      <c r="E216" s="245"/>
    </row>
    <row r="217" spans="1:5" ht="16.5" customHeight="1">
      <c r="A217" s="245"/>
      <c r="B217" s="245"/>
      <c r="C217" s="245"/>
      <c r="D217" s="245"/>
      <c r="E217" s="245"/>
    </row>
    <row r="218" spans="1:5" ht="16.5" customHeight="1">
      <c r="A218" s="245"/>
      <c r="B218" s="245"/>
      <c r="C218" s="245"/>
      <c r="D218" s="245"/>
      <c r="E218" s="245"/>
    </row>
    <row r="219" spans="1:5" ht="16.5" customHeight="1">
      <c r="A219" s="245"/>
      <c r="B219" s="245"/>
      <c r="C219" s="245"/>
      <c r="D219" s="245"/>
      <c r="E219" s="245"/>
    </row>
    <row r="220" spans="1:5" ht="16.5" customHeight="1">
      <c r="A220" s="245"/>
      <c r="B220" s="245"/>
      <c r="C220" s="245"/>
      <c r="D220" s="245"/>
      <c r="E220" s="245"/>
    </row>
    <row r="221" spans="1:5" ht="16.5" customHeight="1">
      <c r="A221" s="245"/>
      <c r="B221" s="245"/>
      <c r="C221" s="245"/>
      <c r="D221" s="245"/>
      <c r="E221" s="245"/>
    </row>
    <row r="222" spans="1:5" ht="16.5" customHeight="1">
      <c r="A222" s="245"/>
      <c r="B222" s="245"/>
      <c r="C222" s="245"/>
      <c r="D222" s="245"/>
      <c r="E222" s="245"/>
    </row>
    <row r="223" spans="1:5" ht="16.5" customHeight="1">
      <c r="A223" s="245"/>
      <c r="B223" s="245"/>
      <c r="C223" s="245"/>
      <c r="D223" s="245"/>
      <c r="E223" s="245"/>
    </row>
    <row r="224" spans="1:5" ht="16.5" customHeight="1">
      <c r="A224" s="245"/>
      <c r="B224" s="245"/>
      <c r="C224" s="245"/>
      <c r="D224" s="245"/>
      <c r="E224" s="245"/>
    </row>
    <row r="225" spans="1:5" ht="16.5" customHeight="1">
      <c r="A225" s="245"/>
      <c r="B225" s="245"/>
      <c r="C225" s="245"/>
      <c r="D225" s="245"/>
      <c r="E225" s="245"/>
    </row>
    <row r="226" spans="1:5" ht="16.5" customHeight="1">
      <c r="A226" s="245"/>
      <c r="B226" s="245"/>
      <c r="C226" s="245"/>
      <c r="D226" s="245"/>
      <c r="E226" s="245"/>
    </row>
    <row r="227" spans="1:5" ht="16.5" customHeight="1">
      <c r="A227" s="245"/>
      <c r="B227" s="245"/>
      <c r="C227" s="245"/>
      <c r="D227" s="245"/>
      <c r="E227" s="245"/>
    </row>
    <row r="228" spans="1:5" ht="16.5" customHeight="1">
      <c r="A228" s="245"/>
      <c r="B228" s="245"/>
      <c r="C228" s="245"/>
      <c r="D228" s="245"/>
      <c r="E228" s="245"/>
    </row>
    <row r="229" spans="1:5" ht="16.5" customHeight="1">
      <c r="A229" s="245"/>
      <c r="B229" s="245"/>
      <c r="C229" s="245"/>
      <c r="D229" s="245"/>
      <c r="E229" s="245"/>
    </row>
    <row r="230" spans="1:5" ht="16.5" customHeight="1">
      <c r="A230" s="245"/>
      <c r="B230" s="245"/>
      <c r="C230" s="245"/>
      <c r="D230" s="245"/>
      <c r="E230" s="245"/>
    </row>
    <row r="231" spans="1:5" ht="16.5" customHeight="1">
      <c r="A231" s="245"/>
      <c r="B231" s="245"/>
      <c r="C231" s="245"/>
      <c r="D231" s="245"/>
      <c r="E231" s="245"/>
    </row>
    <row r="232" spans="1:5" ht="16.5" customHeight="1">
      <c r="A232" s="245"/>
      <c r="B232" s="245"/>
      <c r="C232" s="245"/>
      <c r="D232" s="245"/>
      <c r="E232" s="245"/>
    </row>
    <row r="233" spans="1:5" ht="16.5" customHeight="1">
      <c r="A233" s="245"/>
      <c r="B233" s="245"/>
      <c r="C233" s="245"/>
      <c r="D233" s="245"/>
      <c r="E233" s="245"/>
    </row>
    <row r="234" spans="1:5" ht="16.5" customHeight="1">
      <c r="A234" s="245"/>
      <c r="B234" s="245"/>
      <c r="C234" s="245"/>
      <c r="D234" s="245"/>
      <c r="E234" s="245"/>
    </row>
    <row r="235" spans="1:5" ht="16.5" customHeight="1">
      <c r="A235" s="245"/>
      <c r="B235" s="245"/>
      <c r="C235" s="245"/>
      <c r="D235" s="245"/>
      <c r="E235" s="245"/>
    </row>
    <row r="236" spans="1:5" ht="16.5" customHeight="1">
      <c r="A236" s="245"/>
      <c r="B236" s="245"/>
      <c r="C236" s="245"/>
      <c r="D236" s="245"/>
      <c r="E236" s="245"/>
    </row>
    <row r="237" spans="1:5" ht="16.5" customHeight="1">
      <c r="A237" s="245"/>
      <c r="B237" s="245"/>
      <c r="C237" s="245"/>
      <c r="D237" s="245"/>
      <c r="E237" s="245"/>
    </row>
    <row r="238" spans="1:5" ht="16.5" customHeight="1">
      <c r="A238" s="245"/>
      <c r="B238" s="245"/>
      <c r="C238" s="245"/>
      <c r="D238" s="245"/>
      <c r="E238" s="245"/>
    </row>
    <row r="239" spans="1:5" ht="16.5" customHeight="1">
      <c r="A239" s="245"/>
      <c r="B239" s="245"/>
      <c r="C239" s="245"/>
      <c r="D239" s="245"/>
      <c r="E239" s="245"/>
    </row>
    <row r="240" spans="1:5" ht="16.5" customHeight="1">
      <c r="A240" s="245"/>
      <c r="B240" s="245"/>
      <c r="C240" s="245"/>
      <c r="D240" s="245"/>
      <c r="E240" s="245"/>
    </row>
    <row r="241" spans="1:5" ht="16.5" customHeight="1">
      <c r="A241" s="245"/>
      <c r="B241" s="245"/>
      <c r="C241" s="245"/>
      <c r="D241" s="245"/>
      <c r="E241" s="245"/>
    </row>
    <row r="242" spans="1:5" ht="16.5" customHeight="1">
      <c r="A242" s="245"/>
      <c r="B242" s="245"/>
      <c r="C242" s="245"/>
      <c r="D242" s="245"/>
      <c r="E242" s="245"/>
    </row>
    <row r="243" spans="1:5" ht="16.5" customHeight="1">
      <c r="A243" s="245"/>
      <c r="B243" s="245"/>
      <c r="C243" s="245"/>
      <c r="D243" s="245"/>
      <c r="E243" s="245"/>
    </row>
    <row r="244" spans="1:5" ht="16.5" customHeight="1">
      <c r="A244" s="245"/>
      <c r="B244" s="245"/>
      <c r="C244" s="245"/>
      <c r="D244" s="245"/>
      <c r="E244" s="245"/>
    </row>
    <row r="245" spans="1:5" ht="16.5" customHeight="1">
      <c r="A245" s="245"/>
      <c r="B245" s="245"/>
      <c r="C245" s="245"/>
      <c r="D245" s="245"/>
      <c r="E245" s="245"/>
    </row>
    <row r="246" spans="1:5" ht="16.5" customHeight="1">
      <c r="A246" s="245"/>
      <c r="B246" s="245"/>
      <c r="C246" s="245"/>
      <c r="D246" s="245"/>
      <c r="E246" s="245"/>
    </row>
    <row r="247" spans="1:5" ht="16.5" customHeight="1">
      <c r="A247" s="245"/>
      <c r="B247" s="245"/>
      <c r="C247" s="245"/>
      <c r="D247" s="245"/>
      <c r="E247" s="245"/>
    </row>
    <row r="248" spans="1:5" ht="16.5" customHeight="1">
      <c r="A248" s="245"/>
      <c r="B248" s="245"/>
      <c r="C248" s="245"/>
      <c r="D248" s="245"/>
      <c r="E248" s="245"/>
    </row>
    <row r="249" spans="1:5" ht="16.5" customHeight="1">
      <c r="A249" s="245"/>
      <c r="B249" s="245"/>
      <c r="C249" s="245"/>
      <c r="D249" s="245"/>
      <c r="E249" s="245"/>
    </row>
    <row r="250" spans="1:5" ht="16.5" customHeight="1">
      <c r="A250" s="245"/>
      <c r="B250" s="245"/>
      <c r="C250" s="245"/>
      <c r="D250" s="245"/>
      <c r="E250" s="245"/>
    </row>
    <row r="251" spans="1:5" ht="16.5" customHeight="1">
      <c r="A251" s="245"/>
      <c r="B251" s="245"/>
      <c r="C251" s="245"/>
      <c r="D251" s="245"/>
      <c r="E251" s="245"/>
    </row>
    <row r="252" spans="1:5" ht="16.5" customHeight="1">
      <c r="A252" s="245"/>
      <c r="B252" s="245"/>
      <c r="C252" s="245"/>
      <c r="D252" s="245"/>
      <c r="E252" s="245"/>
    </row>
    <row r="253" spans="1:5" ht="16.5" customHeight="1">
      <c r="A253" s="245"/>
      <c r="B253" s="245"/>
      <c r="C253" s="245"/>
      <c r="D253" s="245"/>
      <c r="E253" s="245"/>
    </row>
    <row r="254" spans="1:5" ht="16.5" customHeight="1">
      <c r="A254" s="245"/>
      <c r="B254" s="245"/>
      <c r="C254" s="245"/>
      <c r="D254" s="245"/>
      <c r="E254" s="245"/>
    </row>
    <row r="255" spans="1:5" ht="16.5" customHeight="1">
      <c r="A255" s="245"/>
      <c r="B255" s="245"/>
      <c r="C255" s="245"/>
      <c r="D255" s="245"/>
      <c r="E255" s="245"/>
    </row>
    <row r="256" spans="1:5" ht="16.5" customHeight="1">
      <c r="A256" s="245"/>
      <c r="B256" s="245"/>
      <c r="C256" s="245"/>
      <c r="D256" s="245"/>
      <c r="E256" s="245"/>
    </row>
    <row r="257" spans="1:5" ht="16.5" customHeight="1">
      <c r="A257" s="245"/>
      <c r="B257" s="245"/>
      <c r="C257" s="245"/>
      <c r="D257" s="245"/>
      <c r="E257" s="245"/>
    </row>
    <row r="258" spans="1:5" ht="16.5" customHeight="1">
      <c r="A258" s="245"/>
      <c r="B258" s="245"/>
      <c r="C258" s="245"/>
      <c r="D258" s="245"/>
      <c r="E258" s="245"/>
    </row>
    <row r="259" spans="1:5" ht="16.5" customHeight="1">
      <c r="A259" s="245"/>
      <c r="B259" s="245"/>
      <c r="C259" s="245"/>
      <c r="D259" s="245"/>
      <c r="E259" s="245"/>
    </row>
    <row r="260" spans="1:5" ht="16.5" customHeight="1">
      <c r="A260" s="245"/>
      <c r="B260" s="245"/>
      <c r="C260" s="245"/>
      <c r="D260" s="245"/>
      <c r="E260" s="245"/>
    </row>
    <row r="261" spans="1:5" ht="16.5" customHeight="1">
      <c r="A261" s="245"/>
      <c r="B261" s="245"/>
      <c r="C261" s="245"/>
      <c r="D261" s="245"/>
      <c r="E261" s="245"/>
    </row>
    <row r="262" spans="1:5" ht="16.5" customHeight="1">
      <c r="A262" s="245"/>
      <c r="B262" s="245"/>
      <c r="C262" s="245"/>
      <c r="D262" s="245"/>
      <c r="E262" s="245"/>
    </row>
    <row r="263" spans="1:5" ht="16.5" customHeight="1">
      <c r="A263" s="245"/>
      <c r="B263" s="245"/>
      <c r="C263" s="245"/>
      <c r="D263" s="245"/>
      <c r="E263" s="245"/>
    </row>
    <row r="264" spans="1:5" ht="16.5" customHeight="1">
      <c r="A264" s="245"/>
      <c r="B264" s="245"/>
      <c r="C264" s="245"/>
      <c r="D264" s="245"/>
      <c r="E264" s="245"/>
    </row>
    <row r="265" spans="1:5" ht="16.5" customHeight="1">
      <c r="A265" s="245"/>
      <c r="B265" s="245"/>
      <c r="C265" s="245"/>
      <c r="D265" s="245"/>
      <c r="E265" s="245"/>
    </row>
    <row r="266" spans="1:5" ht="16.5" customHeight="1">
      <c r="A266" s="245"/>
      <c r="B266" s="245"/>
      <c r="C266" s="245"/>
      <c r="D266" s="245"/>
      <c r="E266" s="245"/>
    </row>
    <row r="267" spans="1:5" ht="16.5" customHeight="1">
      <c r="A267" s="245"/>
      <c r="B267" s="245"/>
      <c r="C267" s="245"/>
      <c r="D267" s="245"/>
      <c r="E267" s="245"/>
    </row>
    <row r="268" spans="1:5" ht="16.5" customHeight="1">
      <c r="A268" s="245"/>
      <c r="B268" s="245"/>
      <c r="C268" s="245"/>
      <c r="D268" s="245"/>
      <c r="E268" s="245"/>
    </row>
    <row r="269" spans="1:5" ht="16.5" customHeight="1">
      <c r="A269" s="245"/>
      <c r="B269" s="245"/>
      <c r="C269" s="245"/>
      <c r="D269" s="245"/>
      <c r="E269" s="245"/>
    </row>
    <row r="270" spans="1:5" ht="16.5" customHeight="1">
      <c r="A270" s="245"/>
      <c r="B270" s="245"/>
      <c r="C270" s="245"/>
      <c r="D270" s="245"/>
      <c r="E270" s="245"/>
    </row>
    <row r="271" spans="1:5" ht="16.5" customHeight="1">
      <c r="A271" s="245"/>
      <c r="B271" s="245"/>
      <c r="C271" s="245"/>
      <c r="D271" s="245"/>
      <c r="E271" s="245"/>
    </row>
    <row r="272" spans="1:5" ht="16.5" customHeight="1">
      <c r="A272" s="245"/>
      <c r="B272" s="245"/>
      <c r="C272" s="245"/>
      <c r="D272" s="245"/>
      <c r="E272" s="245"/>
    </row>
    <row r="273" spans="1:5" ht="16.5" customHeight="1">
      <c r="A273" s="245"/>
      <c r="B273" s="245"/>
      <c r="C273" s="245"/>
      <c r="D273" s="245"/>
      <c r="E273" s="245"/>
    </row>
    <row r="274" spans="1:5" ht="16.5" customHeight="1">
      <c r="A274" s="245"/>
      <c r="B274" s="245"/>
      <c r="C274" s="245"/>
      <c r="D274" s="245"/>
      <c r="E274" s="245"/>
    </row>
    <row r="275" spans="1:5" ht="16.5" customHeight="1">
      <c r="A275" s="245"/>
      <c r="B275" s="245"/>
      <c r="C275" s="245"/>
      <c r="D275" s="245"/>
      <c r="E275" s="245"/>
    </row>
    <row r="276" spans="1:5" ht="16.5" customHeight="1">
      <c r="A276" s="245"/>
      <c r="B276" s="245"/>
      <c r="C276" s="245"/>
      <c r="D276" s="245"/>
      <c r="E276" s="245"/>
    </row>
    <row r="277" spans="1:5" ht="16.5" customHeight="1">
      <c r="A277" s="245"/>
      <c r="B277" s="245"/>
      <c r="C277" s="245"/>
      <c r="D277" s="245"/>
      <c r="E277" s="245"/>
    </row>
    <row r="278" spans="1:5" ht="16.5" customHeight="1">
      <c r="A278" s="245"/>
      <c r="B278" s="245"/>
      <c r="C278" s="245"/>
      <c r="D278" s="245"/>
      <c r="E278" s="245"/>
    </row>
    <row r="279" spans="1:5" ht="16.5" customHeight="1">
      <c r="A279" s="245"/>
      <c r="B279" s="245"/>
      <c r="C279" s="245"/>
      <c r="D279" s="245"/>
      <c r="E279" s="245"/>
    </row>
    <row r="280" spans="1:5" ht="16.5" customHeight="1">
      <c r="A280" s="245"/>
      <c r="B280" s="245"/>
      <c r="C280" s="245"/>
      <c r="D280" s="245"/>
      <c r="E280" s="245"/>
    </row>
    <row r="281" spans="1:5" ht="16.5" customHeight="1">
      <c r="A281" s="245"/>
      <c r="B281" s="245"/>
      <c r="C281" s="245"/>
      <c r="D281" s="245"/>
      <c r="E281" s="245"/>
    </row>
    <row r="282" spans="1:5" ht="16.5" customHeight="1">
      <c r="A282" s="245"/>
      <c r="B282" s="245"/>
      <c r="C282" s="245"/>
      <c r="D282" s="245"/>
      <c r="E282" s="245"/>
    </row>
    <row r="283" spans="1:5" ht="16.5" customHeight="1">
      <c r="A283" s="245"/>
      <c r="B283" s="245"/>
      <c r="C283" s="245"/>
      <c r="D283" s="245"/>
      <c r="E283" s="245"/>
    </row>
    <row r="284" spans="1:5" ht="16.5" customHeight="1">
      <c r="A284" s="245"/>
      <c r="B284" s="245"/>
      <c r="C284" s="245"/>
      <c r="D284" s="245"/>
      <c r="E284" s="245"/>
    </row>
    <row r="285" spans="1:5" ht="16.5" customHeight="1">
      <c r="A285" s="245"/>
      <c r="B285" s="245"/>
      <c r="C285" s="245"/>
      <c r="D285" s="245"/>
      <c r="E285" s="245"/>
    </row>
    <row r="286" spans="1:5" ht="16.5" customHeight="1">
      <c r="A286" s="245"/>
      <c r="B286" s="245"/>
      <c r="C286" s="245"/>
      <c r="D286" s="245"/>
      <c r="E286" s="245"/>
    </row>
    <row r="287" spans="1:5" ht="16.5" customHeight="1">
      <c r="A287" s="245"/>
      <c r="B287" s="245"/>
      <c r="C287" s="245"/>
      <c r="D287" s="245"/>
      <c r="E287" s="245"/>
    </row>
    <row r="288" spans="1:5" ht="16.5" customHeight="1">
      <c r="A288" s="245"/>
      <c r="B288" s="245"/>
      <c r="C288" s="245"/>
      <c r="D288" s="245"/>
      <c r="E288" s="245"/>
    </row>
    <row r="289" spans="1:5" ht="16.5" customHeight="1">
      <c r="A289" s="245"/>
      <c r="B289" s="245"/>
      <c r="C289" s="245"/>
      <c r="D289" s="245"/>
      <c r="E289" s="245"/>
    </row>
    <row r="290" spans="1:5" ht="16.5" customHeight="1">
      <c r="A290" s="245"/>
      <c r="B290" s="245"/>
      <c r="C290" s="245"/>
      <c r="D290" s="245"/>
      <c r="E290" s="245"/>
    </row>
    <row r="291" spans="1:5" ht="16.5" customHeight="1">
      <c r="A291" s="245"/>
      <c r="B291" s="245"/>
      <c r="C291" s="245"/>
      <c r="D291" s="245"/>
      <c r="E291" s="245"/>
    </row>
    <row r="292" spans="1:5" ht="16.5" customHeight="1">
      <c r="A292" s="245"/>
      <c r="B292" s="245"/>
      <c r="C292" s="245"/>
      <c r="D292" s="245"/>
      <c r="E292" s="245"/>
    </row>
    <row r="293" spans="1:5" ht="16.5" customHeight="1">
      <c r="A293" s="245"/>
      <c r="B293" s="245"/>
      <c r="C293" s="245"/>
      <c r="D293" s="245"/>
      <c r="E293" s="245"/>
    </row>
    <row r="294" spans="1:5" ht="16.5" customHeight="1">
      <c r="A294" s="245"/>
      <c r="B294" s="245"/>
      <c r="C294" s="245"/>
      <c r="D294" s="245"/>
      <c r="E294" s="245"/>
    </row>
    <row r="295" spans="1:5" ht="16.5" customHeight="1">
      <c r="A295" s="245"/>
      <c r="B295" s="245"/>
      <c r="C295" s="245"/>
      <c r="D295" s="245"/>
      <c r="E295" s="245"/>
    </row>
    <row r="296" spans="1:5" ht="16.5" customHeight="1">
      <c r="A296" s="245"/>
      <c r="B296" s="245"/>
      <c r="C296" s="245"/>
      <c r="D296" s="245"/>
      <c r="E296" s="245"/>
    </row>
    <row r="297" spans="1:5" ht="16.5" customHeight="1">
      <c r="A297" s="245"/>
      <c r="B297" s="245"/>
      <c r="C297" s="245"/>
      <c r="D297" s="245"/>
      <c r="E297" s="245"/>
    </row>
    <row r="298" spans="1:5" ht="16.5" customHeight="1">
      <c r="A298" s="245"/>
      <c r="B298" s="245"/>
      <c r="C298" s="245"/>
      <c r="D298" s="245"/>
      <c r="E298" s="245"/>
    </row>
    <row r="299" spans="1:5" ht="16.5" customHeight="1">
      <c r="A299" s="245"/>
      <c r="B299" s="245"/>
      <c r="C299" s="245"/>
      <c r="D299" s="245"/>
      <c r="E299" s="245"/>
    </row>
    <row r="300" spans="1:5" ht="16.5" customHeight="1">
      <c r="A300" s="245"/>
      <c r="B300" s="245"/>
      <c r="C300" s="245"/>
      <c r="D300" s="245"/>
      <c r="E300" s="245"/>
    </row>
    <row r="301" spans="1:5" ht="16.5" customHeight="1">
      <c r="A301" s="245"/>
      <c r="B301" s="245"/>
      <c r="C301" s="245"/>
      <c r="D301" s="245"/>
      <c r="E301" s="245"/>
    </row>
    <row r="302" spans="1:5" ht="16.5" customHeight="1">
      <c r="A302" s="245"/>
      <c r="B302" s="245"/>
      <c r="C302" s="245"/>
      <c r="D302" s="245"/>
      <c r="E302" s="245"/>
    </row>
    <row r="303" spans="1:5" ht="16.5" customHeight="1">
      <c r="A303" s="245"/>
      <c r="B303" s="245"/>
      <c r="C303" s="245"/>
      <c r="D303" s="245"/>
      <c r="E303" s="245"/>
    </row>
    <row r="304" spans="1:5" ht="16.5" customHeight="1">
      <c r="A304" s="245"/>
      <c r="B304" s="245"/>
      <c r="C304" s="245"/>
      <c r="D304" s="245"/>
      <c r="E304" s="245"/>
    </row>
    <row r="305" spans="1:5" ht="16.5" customHeight="1">
      <c r="A305" s="245"/>
      <c r="B305" s="245"/>
      <c r="C305" s="245"/>
      <c r="D305" s="245"/>
      <c r="E305" s="245"/>
    </row>
    <row r="306" spans="1:5" ht="16.5" customHeight="1">
      <c r="A306" s="245"/>
      <c r="B306" s="245"/>
      <c r="C306" s="245"/>
      <c r="D306" s="245"/>
      <c r="E306" s="245"/>
    </row>
    <row r="307" spans="1:5" ht="16.5" customHeight="1">
      <c r="A307" s="245"/>
      <c r="B307" s="245"/>
      <c r="C307" s="245"/>
      <c r="D307" s="245"/>
      <c r="E307" s="245"/>
    </row>
    <row r="308" spans="1:5" ht="16.5" customHeight="1">
      <c r="A308" s="245"/>
      <c r="B308" s="245"/>
      <c r="C308" s="245"/>
      <c r="D308" s="245"/>
      <c r="E308" s="245"/>
    </row>
    <row r="309" spans="1:5" ht="16.5" customHeight="1">
      <c r="A309" s="245"/>
      <c r="B309" s="245"/>
      <c r="C309" s="245"/>
      <c r="D309" s="245"/>
      <c r="E309" s="245"/>
    </row>
    <row r="310" spans="1:5" ht="16.5" customHeight="1">
      <c r="A310" s="245"/>
      <c r="B310" s="245"/>
      <c r="C310" s="245"/>
      <c r="D310" s="245"/>
      <c r="E310" s="245"/>
    </row>
    <row r="311" spans="1:5" ht="16.5" customHeight="1">
      <c r="A311" s="245"/>
      <c r="B311" s="245"/>
      <c r="C311" s="245"/>
      <c r="D311" s="245"/>
      <c r="E311" s="245"/>
    </row>
    <row r="312" spans="1:5" ht="16.5" customHeight="1">
      <c r="A312" s="245"/>
      <c r="B312" s="245"/>
      <c r="C312" s="245"/>
      <c r="D312" s="245"/>
      <c r="E312" s="245"/>
    </row>
    <row r="313" spans="1:5" ht="16.5" customHeight="1">
      <c r="A313" s="245"/>
      <c r="B313" s="245"/>
      <c r="C313" s="245"/>
      <c r="D313" s="245"/>
      <c r="E313" s="245"/>
    </row>
    <row r="314" spans="1:5" ht="16.5" customHeight="1">
      <c r="A314" s="245"/>
      <c r="B314" s="245"/>
      <c r="C314" s="245"/>
      <c r="D314" s="245"/>
      <c r="E314" s="245"/>
    </row>
    <row r="315" spans="1:5" ht="16.5" customHeight="1">
      <c r="A315" s="245"/>
      <c r="B315" s="245"/>
      <c r="C315" s="245"/>
      <c r="D315" s="245"/>
      <c r="E315" s="245"/>
    </row>
    <row r="316" spans="1:5" ht="16.5" customHeight="1">
      <c r="A316" s="245"/>
      <c r="B316" s="245"/>
      <c r="C316" s="245"/>
      <c r="D316" s="245"/>
      <c r="E316" s="245"/>
    </row>
    <row r="317" spans="1:5" ht="16.5" customHeight="1">
      <c r="A317" s="245"/>
      <c r="B317" s="245"/>
      <c r="C317" s="245"/>
      <c r="D317" s="245"/>
      <c r="E317" s="245"/>
    </row>
    <row r="318" spans="1:5" ht="16.5" customHeight="1">
      <c r="A318" s="245"/>
      <c r="B318" s="245"/>
      <c r="C318" s="245"/>
      <c r="D318" s="245"/>
      <c r="E318" s="245"/>
    </row>
    <row r="319" spans="1:5" ht="16.5" customHeight="1">
      <c r="A319" s="245"/>
      <c r="B319" s="245"/>
      <c r="C319" s="245"/>
      <c r="D319" s="245"/>
      <c r="E319" s="245"/>
    </row>
    <row r="320" spans="1:5" ht="16.5" customHeight="1">
      <c r="A320" s="245"/>
      <c r="B320" s="245"/>
      <c r="C320" s="245"/>
      <c r="D320" s="245"/>
      <c r="E320" s="245"/>
    </row>
    <row r="321" spans="1:5" ht="16.5" customHeight="1">
      <c r="A321" s="245"/>
      <c r="B321" s="245"/>
      <c r="C321" s="245"/>
      <c r="D321" s="245"/>
      <c r="E321" s="245"/>
    </row>
    <row r="322" spans="1:5" ht="16.5" customHeight="1">
      <c r="A322" s="245"/>
      <c r="B322" s="245"/>
      <c r="C322" s="245"/>
      <c r="D322" s="245"/>
      <c r="E322" s="245"/>
    </row>
    <row r="323" spans="1:5" ht="16.5" customHeight="1">
      <c r="A323" s="245"/>
      <c r="B323" s="245"/>
      <c r="C323" s="245"/>
      <c r="D323" s="245"/>
      <c r="E323" s="245"/>
    </row>
    <row r="324" spans="1:5" ht="16.5" customHeight="1">
      <c r="A324" s="245"/>
      <c r="B324" s="245"/>
      <c r="C324" s="245"/>
      <c r="D324" s="245"/>
      <c r="E324" s="245"/>
    </row>
    <row r="325" spans="1:5" ht="16.5" customHeight="1">
      <c r="A325" s="245"/>
      <c r="B325" s="245"/>
      <c r="C325" s="245"/>
      <c r="D325" s="245"/>
      <c r="E325" s="245"/>
    </row>
    <row r="326" spans="1:5" ht="16.5" customHeight="1">
      <c r="A326" s="245"/>
      <c r="B326" s="245"/>
      <c r="C326" s="245"/>
      <c r="D326" s="245"/>
      <c r="E326" s="245"/>
    </row>
    <row r="327" spans="1:5" ht="16.5" customHeight="1">
      <c r="A327" s="245"/>
      <c r="B327" s="245"/>
      <c r="C327" s="245"/>
      <c r="D327" s="245"/>
      <c r="E327" s="245"/>
    </row>
    <row r="328" spans="1:5" ht="16.5" customHeight="1">
      <c r="A328" s="245"/>
      <c r="B328" s="245"/>
      <c r="C328" s="245"/>
      <c r="D328" s="245"/>
      <c r="E328" s="245"/>
    </row>
    <row r="329" spans="1:5" ht="16.5" customHeight="1">
      <c r="A329" s="245"/>
      <c r="B329" s="245"/>
      <c r="C329" s="245"/>
      <c r="D329" s="245"/>
      <c r="E329" s="245"/>
    </row>
    <row r="330" spans="1:5" ht="16.5" customHeight="1">
      <c r="A330" s="245"/>
      <c r="B330" s="245"/>
      <c r="C330" s="245"/>
      <c r="D330" s="245"/>
      <c r="E330" s="245"/>
    </row>
    <row r="331" spans="1:5" ht="16.5" customHeight="1">
      <c r="A331" s="245"/>
      <c r="B331" s="245"/>
      <c r="C331" s="245"/>
      <c r="D331" s="245"/>
      <c r="E331" s="245"/>
    </row>
    <row r="332" spans="1:5" ht="16.5" customHeight="1">
      <c r="A332" s="245"/>
      <c r="B332" s="245"/>
      <c r="C332" s="245"/>
      <c r="D332" s="245"/>
      <c r="E332" s="245"/>
    </row>
    <row r="333" spans="1:5" ht="16.5" customHeight="1">
      <c r="A333" s="245"/>
      <c r="B333" s="245"/>
      <c r="C333" s="245"/>
      <c r="D333" s="245"/>
      <c r="E333" s="245"/>
    </row>
    <row r="334" spans="1:5" ht="16.5" customHeight="1">
      <c r="A334" s="245"/>
      <c r="B334" s="245"/>
      <c r="C334" s="245"/>
      <c r="D334" s="245"/>
      <c r="E334" s="245"/>
    </row>
    <row r="335" spans="1:5" ht="16.5" customHeight="1">
      <c r="A335" s="245"/>
      <c r="B335" s="245"/>
      <c r="C335" s="245"/>
      <c r="D335" s="245"/>
      <c r="E335" s="245"/>
    </row>
    <row r="336" spans="1:5" ht="16.5" customHeight="1">
      <c r="A336" s="245"/>
      <c r="B336" s="245"/>
      <c r="C336" s="245"/>
      <c r="D336" s="245"/>
      <c r="E336" s="245"/>
    </row>
    <row r="337" spans="1:5" ht="16.5" customHeight="1">
      <c r="A337" s="245"/>
      <c r="B337" s="245"/>
      <c r="C337" s="245"/>
      <c r="D337" s="245"/>
      <c r="E337" s="245"/>
    </row>
    <row r="338" spans="1:5" ht="16.5" customHeight="1">
      <c r="A338" s="245"/>
      <c r="B338" s="245"/>
      <c r="C338" s="245"/>
      <c r="D338" s="245"/>
      <c r="E338" s="245"/>
    </row>
    <row r="339" spans="1:5" ht="16.5" customHeight="1">
      <c r="A339" s="245"/>
      <c r="B339" s="245"/>
      <c r="C339" s="245"/>
      <c r="D339" s="245"/>
      <c r="E339" s="245"/>
    </row>
    <row r="340" spans="1:5" ht="16.5" customHeight="1">
      <c r="A340" s="245"/>
      <c r="B340" s="245"/>
      <c r="C340" s="245"/>
      <c r="D340" s="245"/>
      <c r="E340" s="245"/>
    </row>
    <row r="341" spans="1:5" ht="16.5" customHeight="1">
      <c r="A341" s="245"/>
      <c r="B341" s="245"/>
      <c r="C341" s="245"/>
      <c r="D341" s="245"/>
      <c r="E341" s="245"/>
    </row>
    <row r="342" spans="1:5" ht="16.5" customHeight="1">
      <c r="A342" s="245"/>
      <c r="B342" s="245"/>
      <c r="C342" s="245"/>
      <c r="D342" s="245"/>
      <c r="E342" s="245"/>
    </row>
    <row r="343" spans="1:5" ht="16.5" customHeight="1">
      <c r="A343" s="245"/>
      <c r="B343" s="245"/>
      <c r="C343" s="245"/>
      <c r="D343" s="245"/>
      <c r="E343" s="245"/>
    </row>
    <row r="344" spans="1:5" ht="16.5" customHeight="1">
      <c r="A344" s="245"/>
      <c r="B344" s="245"/>
      <c r="C344" s="245"/>
      <c r="D344" s="245"/>
      <c r="E344" s="245"/>
    </row>
    <row r="345" spans="1:5" ht="16.5" customHeight="1">
      <c r="A345" s="245"/>
      <c r="B345" s="245"/>
      <c r="C345" s="245"/>
      <c r="D345" s="245"/>
      <c r="E345" s="245"/>
    </row>
    <row r="346" spans="1:5" ht="16.5" customHeight="1">
      <c r="A346" s="245"/>
      <c r="B346" s="245"/>
      <c r="C346" s="245"/>
      <c r="D346" s="245"/>
      <c r="E346" s="245"/>
    </row>
    <row r="347" spans="1:5" ht="16.5" customHeight="1">
      <c r="A347" s="245"/>
      <c r="B347" s="245"/>
      <c r="C347" s="245"/>
      <c r="D347" s="245"/>
      <c r="E347" s="245"/>
    </row>
    <row r="348" spans="1:5" ht="16.5" customHeight="1">
      <c r="A348" s="245"/>
      <c r="B348" s="245"/>
      <c r="C348" s="245"/>
      <c r="D348" s="245"/>
      <c r="E348" s="245"/>
    </row>
    <row r="349" spans="1:5" ht="16.5" customHeight="1">
      <c r="A349" s="245"/>
      <c r="B349" s="245"/>
      <c r="C349" s="245"/>
      <c r="D349" s="245"/>
      <c r="E349" s="245"/>
    </row>
    <row r="350" spans="1:5" ht="16.5" customHeight="1">
      <c r="A350" s="245"/>
      <c r="B350" s="245"/>
      <c r="C350" s="245"/>
      <c r="D350" s="245"/>
      <c r="E350" s="245"/>
    </row>
    <row r="351" spans="1:5" ht="16.5" customHeight="1">
      <c r="A351" s="245"/>
      <c r="B351" s="245"/>
      <c r="C351" s="245"/>
      <c r="D351" s="245"/>
      <c r="E351" s="245"/>
    </row>
    <row r="352" spans="1:5" ht="16.5" customHeight="1">
      <c r="A352" s="245"/>
      <c r="B352" s="245"/>
      <c r="C352" s="245"/>
      <c r="D352" s="245"/>
      <c r="E352" s="245"/>
    </row>
    <row r="353" spans="1:5" ht="16.5" customHeight="1">
      <c r="A353" s="245"/>
      <c r="B353" s="245"/>
      <c r="C353" s="245"/>
      <c r="D353" s="245"/>
      <c r="E353" s="245"/>
    </row>
    <row r="354" spans="1:5" ht="16.5" customHeight="1">
      <c r="A354" s="245"/>
      <c r="B354" s="245"/>
      <c r="C354" s="245"/>
      <c r="D354" s="245"/>
      <c r="E354" s="245"/>
    </row>
    <row r="355" spans="1:5" ht="16.5" customHeight="1">
      <c r="A355" s="245"/>
      <c r="B355" s="245"/>
      <c r="C355" s="245"/>
      <c r="D355" s="245"/>
      <c r="E355" s="245"/>
    </row>
    <row r="356" spans="1:5" ht="16.5" customHeight="1">
      <c r="A356" s="245"/>
      <c r="B356" s="245"/>
      <c r="C356" s="245"/>
      <c r="D356" s="245"/>
      <c r="E356" s="245"/>
    </row>
    <row r="357" spans="1:5" ht="16.5" customHeight="1">
      <c r="A357" s="245"/>
      <c r="B357" s="245"/>
      <c r="C357" s="245"/>
      <c r="D357" s="245"/>
      <c r="E357" s="245"/>
    </row>
    <row r="358" spans="1:5" ht="16.5" customHeight="1">
      <c r="A358" s="245"/>
      <c r="B358" s="245"/>
      <c r="C358" s="245"/>
      <c r="D358" s="245"/>
      <c r="E358" s="245"/>
    </row>
    <row r="359" spans="1:5" ht="16.5" customHeight="1">
      <c r="A359" s="245"/>
      <c r="B359" s="245"/>
      <c r="C359" s="245"/>
      <c r="D359" s="245"/>
      <c r="E359" s="245"/>
    </row>
    <row r="360" spans="1:5" ht="16.5" customHeight="1">
      <c r="A360" s="245"/>
      <c r="B360" s="245"/>
      <c r="C360" s="245"/>
      <c r="D360" s="245"/>
      <c r="E360" s="245"/>
    </row>
    <row r="361" spans="1:5" ht="16.5" customHeight="1">
      <c r="A361" s="245"/>
      <c r="B361" s="245"/>
      <c r="C361" s="245"/>
      <c r="D361" s="245"/>
      <c r="E361" s="245"/>
    </row>
    <row r="362" spans="1:5" ht="16.5" customHeight="1">
      <c r="A362" s="245"/>
      <c r="B362" s="245"/>
      <c r="C362" s="245"/>
      <c r="D362" s="245"/>
      <c r="E362" s="245"/>
    </row>
    <row r="363" spans="1:5" ht="16.5" customHeight="1">
      <c r="A363" s="245"/>
      <c r="B363" s="245"/>
      <c r="C363" s="245"/>
      <c r="D363" s="245"/>
      <c r="E363" s="245"/>
    </row>
    <row r="364" spans="1:5" ht="16.5" customHeight="1">
      <c r="A364" s="245"/>
      <c r="B364" s="245"/>
      <c r="C364" s="245"/>
      <c r="D364" s="245"/>
      <c r="E364" s="245"/>
    </row>
    <row r="365" spans="1:5" ht="16.5" customHeight="1">
      <c r="A365" s="245"/>
      <c r="B365" s="245"/>
      <c r="C365" s="245"/>
      <c r="D365" s="245"/>
      <c r="E365" s="245"/>
    </row>
    <row r="366" spans="1:5" ht="16.5" customHeight="1">
      <c r="A366" s="245"/>
      <c r="B366" s="245"/>
      <c r="C366" s="245"/>
      <c r="D366" s="245"/>
      <c r="E366" s="245"/>
    </row>
    <row r="367" spans="1:5" ht="16.5" customHeight="1">
      <c r="A367" s="245"/>
      <c r="B367" s="245"/>
      <c r="C367" s="245"/>
      <c r="D367" s="245"/>
      <c r="E367" s="245"/>
    </row>
    <row r="368" spans="1:5" ht="16.5" customHeight="1">
      <c r="A368" s="245"/>
      <c r="B368" s="245"/>
      <c r="C368" s="245"/>
      <c r="D368" s="245"/>
      <c r="E368" s="245"/>
    </row>
    <row r="369" spans="1:5" ht="16.5" customHeight="1">
      <c r="A369" s="245"/>
      <c r="B369" s="245"/>
      <c r="C369" s="245"/>
      <c r="D369" s="245"/>
      <c r="E369" s="245"/>
    </row>
    <row r="370" spans="1:5" ht="16.5" customHeight="1">
      <c r="A370" s="245"/>
      <c r="B370" s="245"/>
      <c r="C370" s="245"/>
      <c r="D370" s="245"/>
      <c r="E370" s="245"/>
    </row>
    <row r="371" spans="1:5" ht="16.5" customHeight="1">
      <c r="A371" s="245"/>
      <c r="B371" s="245"/>
      <c r="C371" s="245"/>
      <c r="D371" s="245"/>
      <c r="E371" s="245"/>
    </row>
    <row r="372" spans="1:5" ht="16.5" customHeight="1">
      <c r="A372" s="245"/>
      <c r="B372" s="245"/>
      <c r="C372" s="245"/>
      <c r="D372" s="245"/>
      <c r="E372" s="245"/>
    </row>
    <row r="373" spans="1:5" ht="16.5" customHeight="1">
      <c r="A373" s="245"/>
      <c r="B373" s="245"/>
      <c r="C373" s="245"/>
      <c r="D373" s="245"/>
      <c r="E373" s="245"/>
    </row>
    <row r="374" spans="1:5" ht="16.5" customHeight="1">
      <c r="A374" s="245"/>
      <c r="B374" s="245"/>
      <c r="C374" s="245"/>
      <c r="D374" s="245"/>
      <c r="E374" s="245"/>
    </row>
    <row r="375" spans="1:5" ht="16.5" customHeight="1">
      <c r="A375" s="245"/>
      <c r="B375" s="245"/>
      <c r="C375" s="245"/>
      <c r="D375" s="245"/>
      <c r="E375" s="245"/>
    </row>
    <row r="376" spans="1:5" ht="16.5" customHeight="1">
      <c r="A376" s="245"/>
      <c r="B376" s="245"/>
      <c r="C376" s="245"/>
      <c r="D376" s="245"/>
      <c r="E376" s="245"/>
    </row>
    <row r="377" spans="1:5" ht="16.5" customHeight="1">
      <c r="A377" s="245"/>
      <c r="B377" s="245"/>
      <c r="C377" s="245"/>
      <c r="D377" s="245"/>
      <c r="E377" s="245"/>
    </row>
    <row r="378" spans="1:5" ht="16.5" customHeight="1">
      <c r="A378" s="245"/>
      <c r="B378" s="245"/>
      <c r="C378" s="245"/>
      <c r="D378" s="245"/>
      <c r="E378" s="245"/>
    </row>
    <row r="379" spans="1:5" ht="16.5" customHeight="1">
      <c r="A379" s="245"/>
      <c r="B379" s="245"/>
      <c r="C379" s="245"/>
      <c r="D379" s="245"/>
      <c r="E379" s="245"/>
    </row>
    <row r="380" spans="1:5" ht="16.5" customHeight="1">
      <c r="A380" s="245"/>
      <c r="B380" s="245"/>
      <c r="C380" s="245"/>
      <c r="D380" s="245"/>
      <c r="E380" s="245"/>
    </row>
    <row r="381" spans="1:5" ht="16.5" customHeight="1">
      <c r="A381" s="245"/>
      <c r="B381" s="245"/>
      <c r="C381" s="245"/>
      <c r="D381" s="245"/>
      <c r="E381" s="245"/>
    </row>
    <row r="382" spans="1:5" ht="16.5" customHeight="1">
      <c r="A382" s="245"/>
      <c r="B382" s="245"/>
      <c r="C382" s="245"/>
      <c r="D382" s="245"/>
      <c r="E382" s="245"/>
    </row>
    <row r="383" spans="1:5" ht="16.5" customHeight="1">
      <c r="A383" s="245"/>
      <c r="B383" s="245"/>
      <c r="C383" s="245"/>
      <c r="D383" s="245"/>
      <c r="E383" s="245"/>
    </row>
    <row r="384" spans="1:5" ht="16.5" customHeight="1">
      <c r="A384" s="245"/>
      <c r="B384" s="245"/>
      <c r="C384" s="245"/>
      <c r="D384" s="245"/>
      <c r="E384" s="245"/>
    </row>
    <row r="385" spans="1:5" ht="16.5" customHeight="1">
      <c r="A385" s="245"/>
      <c r="B385" s="245"/>
      <c r="C385" s="245"/>
      <c r="D385" s="245"/>
      <c r="E385" s="245"/>
    </row>
    <row r="386" spans="1:5" ht="16.5" customHeight="1">
      <c r="A386" s="245"/>
      <c r="B386" s="245"/>
      <c r="C386" s="245"/>
      <c r="D386" s="245"/>
      <c r="E386" s="245"/>
    </row>
    <row r="387" spans="1:5" ht="16.5" customHeight="1">
      <c r="A387" s="245"/>
      <c r="B387" s="245"/>
      <c r="C387" s="245"/>
      <c r="D387" s="245"/>
      <c r="E387" s="245"/>
    </row>
    <row r="388" spans="1:5" ht="16.5" customHeight="1">
      <c r="A388" s="245"/>
      <c r="B388" s="245"/>
      <c r="C388" s="245"/>
      <c r="D388" s="245"/>
      <c r="E388" s="245"/>
    </row>
    <row r="389" spans="1:5" ht="16.5" customHeight="1">
      <c r="A389" s="245"/>
      <c r="B389" s="245"/>
      <c r="C389" s="245"/>
      <c r="D389" s="245"/>
      <c r="E389" s="245"/>
    </row>
    <row r="390" spans="1:5" ht="16.5" customHeight="1">
      <c r="A390" s="245"/>
      <c r="B390" s="245"/>
      <c r="C390" s="245"/>
      <c r="D390" s="245"/>
      <c r="E390" s="245"/>
    </row>
    <row r="391" spans="1:5" ht="16.5" customHeight="1">
      <c r="A391" s="245"/>
      <c r="B391" s="245"/>
      <c r="C391" s="245"/>
      <c r="D391" s="245"/>
      <c r="E391" s="245"/>
    </row>
    <row r="392" spans="1:5" ht="16.5" customHeight="1">
      <c r="A392" s="245"/>
      <c r="B392" s="245"/>
      <c r="C392" s="245"/>
      <c r="D392" s="245"/>
      <c r="E392" s="245"/>
    </row>
    <row r="393" spans="1:5" ht="16.5" customHeight="1">
      <c r="A393" s="245"/>
      <c r="B393" s="245"/>
      <c r="C393" s="245"/>
      <c r="D393" s="245"/>
      <c r="E393" s="245"/>
    </row>
    <row r="394" spans="1:5" ht="16.5" customHeight="1">
      <c r="A394" s="245"/>
      <c r="B394" s="245"/>
      <c r="C394" s="245"/>
      <c r="D394" s="245"/>
      <c r="E394" s="245"/>
    </row>
    <row r="395" spans="1:5" ht="16.5" customHeight="1">
      <c r="A395" s="245"/>
      <c r="B395" s="245"/>
      <c r="C395" s="245"/>
      <c r="D395" s="245"/>
      <c r="E395" s="245"/>
    </row>
    <row r="396" spans="1:5" ht="16.5" customHeight="1">
      <c r="A396" s="245"/>
      <c r="B396" s="245"/>
      <c r="C396" s="245"/>
      <c r="D396" s="245"/>
      <c r="E396" s="245"/>
    </row>
    <row r="397" spans="1:5" ht="16.5" customHeight="1">
      <c r="A397" s="245"/>
      <c r="B397" s="245"/>
      <c r="C397" s="245"/>
      <c r="D397" s="245"/>
      <c r="E397" s="245"/>
    </row>
    <row r="398" spans="1:5" ht="16.5" customHeight="1">
      <c r="A398" s="245"/>
      <c r="B398" s="245"/>
      <c r="C398" s="245"/>
      <c r="D398" s="245"/>
      <c r="E398" s="245"/>
    </row>
    <row r="399" spans="1:5" ht="16.5" customHeight="1">
      <c r="A399" s="245"/>
      <c r="B399" s="245"/>
      <c r="C399" s="245"/>
      <c r="D399" s="245"/>
      <c r="E399" s="245"/>
    </row>
    <row r="400" spans="1:5" ht="16.5" customHeight="1">
      <c r="A400" s="245"/>
      <c r="B400" s="245"/>
      <c r="C400" s="245"/>
      <c r="D400" s="245"/>
      <c r="E400" s="245"/>
    </row>
    <row r="401" spans="1:5" ht="16.5" customHeight="1">
      <c r="A401" s="245"/>
      <c r="B401" s="245"/>
      <c r="C401" s="245"/>
      <c r="D401" s="245"/>
      <c r="E401" s="245"/>
    </row>
    <row r="402" spans="1:5" ht="16.5" customHeight="1">
      <c r="A402" s="245"/>
      <c r="B402" s="245"/>
      <c r="C402" s="245"/>
      <c r="D402" s="245"/>
      <c r="E402" s="245"/>
    </row>
    <row r="403" spans="1:5" ht="16.5" customHeight="1">
      <c r="A403" s="245"/>
      <c r="B403" s="245"/>
      <c r="C403" s="245"/>
      <c r="D403" s="245"/>
      <c r="E403" s="245"/>
    </row>
    <row r="404" spans="1:5" ht="16.5" customHeight="1">
      <c r="A404" s="245"/>
      <c r="B404" s="245"/>
      <c r="C404" s="245"/>
      <c r="D404" s="245"/>
      <c r="E404" s="245"/>
    </row>
    <row r="405" spans="1:5" ht="16.5" customHeight="1">
      <c r="A405" s="245"/>
      <c r="B405" s="245"/>
      <c r="C405" s="245"/>
      <c r="D405" s="245"/>
      <c r="E405" s="245"/>
    </row>
    <row r="406" spans="1:5" ht="16.5" customHeight="1">
      <c r="A406" s="245"/>
      <c r="B406" s="245"/>
      <c r="C406" s="245"/>
      <c r="D406" s="245"/>
      <c r="E406" s="245"/>
    </row>
    <row r="407" spans="1:5" ht="16.5" customHeight="1">
      <c r="A407" s="245"/>
      <c r="B407" s="245"/>
      <c r="C407" s="245"/>
      <c r="D407" s="245"/>
      <c r="E407" s="245"/>
    </row>
    <row r="408" spans="1:5" ht="16.5" customHeight="1">
      <c r="A408" s="245"/>
      <c r="B408" s="245"/>
      <c r="C408" s="245"/>
      <c r="D408" s="245"/>
      <c r="E408" s="245"/>
    </row>
    <row r="409" spans="1:5" ht="16.5" customHeight="1">
      <c r="A409" s="245"/>
      <c r="B409" s="245"/>
      <c r="C409" s="245"/>
      <c r="D409" s="245"/>
      <c r="E409" s="245"/>
    </row>
    <row r="410" spans="1:5" ht="16.5" customHeight="1">
      <c r="A410" s="245"/>
      <c r="B410" s="245"/>
      <c r="C410" s="245"/>
      <c r="D410" s="245"/>
      <c r="E410" s="245"/>
    </row>
    <row r="411" spans="1:5" ht="16.5" customHeight="1">
      <c r="A411" s="245"/>
      <c r="B411" s="245"/>
      <c r="C411" s="245"/>
      <c r="D411" s="245"/>
      <c r="E411" s="245"/>
    </row>
    <row r="412" spans="1:5" ht="16.5" customHeight="1">
      <c r="A412" s="245"/>
      <c r="B412" s="245"/>
      <c r="C412" s="245"/>
      <c r="D412" s="245"/>
      <c r="E412" s="245"/>
    </row>
    <row r="413" spans="1:5" ht="16.5" customHeight="1">
      <c r="A413" s="245"/>
      <c r="B413" s="245"/>
      <c r="C413" s="245"/>
      <c r="D413" s="245"/>
      <c r="E413" s="245"/>
    </row>
    <row r="414" spans="1:5" ht="16.5" customHeight="1">
      <c r="A414" s="245"/>
      <c r="B414" s="245"/>
      <c r="C414" s="245"/>
      <c r="D414" s="245"/>
      <c r="E414" s="245"/>
    </row>
    <row r="415" spans="1:5" ht="16.5" customHeight="1">
      <c r="A415" s="245"/>
      <c r="B415" s="245"/>
      <c r="C415" s="245"/>
      <c r="D415" s="245"/>
      <c r="E415" s="245"/>
    </row>
    <row r="416" spans="1:5" ht="16.5" customHeight="1">
      <c r="A416" s="245"/>
      <c r="B416" s="245"/>
      <c r="C416" s="245"/>
      <c r="D416" s="245"/>
      <c r="E416" s="245"/>
    </row>
    <row r="417" spans="1:5" ht="16.5" customHeight="1">
      <c r="A417" s="245"/>
      <c r="B417" s="245"/>
      <c r="C417" s="245"/>
      <c r="D417" s="245"/>
      <c r="E417" s="245"/>
    </row>
    <row r="418" spans="1:5" ht="16.5" customHeight="1">
      <c r="A418" s="245"/>
      <c r="B418" s="245"/>
      <c r="C418" s="245"/>
      <c r="D418" s="245"/>
      <c r="E418" s="245"/>
    </row>
    <row r="419" spans="1:5" ht="16.5" customHeight="1">
      <c r="A419" s="245"/>
      <c r="B419" s="245"/>
      <c r="C419" s="245"/>
      <c r="D419" s="245"/>
      <c r="E419" s="245"/>
    </row>
    <row r="420" spans="1:5" ht="16.5" customHeight="1">
      <c r="A420" s="245"/>
      <c r="B420" s="245"/>
      <c r="C420" s="245"/>
      <c r="D420" s="245"/>
      <c r="E420" s="245"/>
    </row>
    <row r="421" spans="1:5" ht="16.5" customHeight="1">
      <c r="A421" s="245"/>
      <c r="B421" s="245"/>
      <c r="C421" s="245"/>
      <c r="D421" s="245"/>
      <c r="E421" s="245"/>
    </row>
    <row r="422" spans="1:5" ht="16.5" customHeight="1">
      <c r="A422" s="245"/>
      <c r="B422" s="245"/>
      <c r="C422" s="245"/>
      <c r="D422" s="245"/>
      <c r="E422" s="245"/>
    </row>
    <row r="423" spans="1:5" ht="16.5" customHeight="1">
      <c r="A423" s="245"/>
      <c r="B423" s="245"/>
      <c r="C423" s="245"/>
      <c r="D423" s="245"/>
      <c r="E423" s="245"/>
    </row>
    <row r="424" spans="1:5" ht="16.5" customHeight="1">
      <c r="A424" s="245"/>
      <c r="B424" s="245"/>
      <c r="C424" s="245"/>
      <c r="D424" s="245"/>
      <c r="E424" s="245"/>
    </row>
    <row r="425" spans="1:5" ht="16.5" customHeight="1">
      <c r="A425" s="245"/>
      <c r="B425" s="245"/>
      <c r="C425" s="245"/>
      <c r="D425" s="245"/>
      <c r="E425" s="245"/>
    </row>
    <row r="426" spans="1:5" ht="16.5" customHeight="1">
      <c r="A426" s="245"/>
      <c r="B426" s="245"/>
      <c r="C426" s="245"/>
      <c r="D426" s="245"/>
      <c r="E426" s="245"/>
    </row>
    <row r="427" spans="1:5" ht="16.5" customHeight="1">
      <c r="A427" s="245"/>
      <c r="B427" s="245"/>
      <c r="C427" s="245"/>
      <c r="D427" s="245"/>
      <c r="E427" s="245"/>
    </row>
    <row r="428" spans="1:5" ht="16.5" customHeight="1">
      <c r="A428" s="245"/>
      <c r="B428" s="245"/>
      <c r="C428" s="245"/>
      <c r="D428" s="245"/>
      <c r="E428" s="245"/>
    </row>
    <row r="429" spans="1:5" ht="16.5" customHeight="1">
      <c r="A429" s="245"/>
      <c r="B429" s="245"/>
      <c r="C429" s="245"/>
      <c r="D429" s="245"/>
      <c r="E429" s="245"/>
    </row>
    <row r="430" spans="1:5" ht="16.5" customHeight="1">
      <c r="A430" s="245"/>
      <c r="B430" s="245"/>
      <c r="C430" s="245"/>
      <c r="D430" s="245"/>
      <c r="E430" s="245"/>
    </row>
    <row r="431" spans="1:5" ht="16.5" customHeight="1">
      <c r="A431" s="245"/>
      <c r="B431" s="245"/>
      <c r="C431" s="245"/>
      <c r="D431" s="245"/>
      <c r="E431" s="245"/>
    </row>
    <row r="432" spans="1:5" ht="16.5" customHeight="1">
      <c r="A432" s="245"/>
      <c r="B432" s="245"/>
      <c r="C432" s="245"/>
      <c r="D432" s="245"/>
      <c r="E432" s="245"/>
    </row>
    <row r="433" spans="1:5" ht="16.5" customHeight="1">
      <c r="A433" s="245"/>
      <c r="B433" s="245"/>
      <c r="C433" s="245"/>
      <c r="D433" s="245"/>
      <c r="E433" s="245"/>
    </row>
    <row r="434" spans="1:5" ht="16.5" customHeight="1">
      <c r="A434" s="245"/>
      <c r="B434" s="245"/>
      <c r="C434" s="245"/>
      <c r="D434" s="245"/>
      <c r="E434" s="245"/>
    </row>
    <row r="435" spans="1:5" ht="16.5" customHeight="1">
      <c r="A435" s="245"/>
      <c r="B435" s="245"/>
      <c r="C435" s="245"/>
      <c r="D435" s="245"/>
      <c r="E435" s="245"/>
    </row>
    <row r="436" spans="1:5" ht="16.5" customHeight="1">
      <c r="A436" s="245"/>
      <c r="B436" s="245"/>
      <c r="C436" s="245"/>
      <c r="D436" s="245"/>
      <c r="E436" s="245"/>
    </row>
    <row r="437" spans="1:5" ht="16.5" customHeight="1">
      <c r="A437" s="245"/>
      <c r="B437" s="245"/>
      <c r="C437" s="245"/>
      <c r="D437" s="245"/>
      <c r="E437" s="245"/>
    </row>
    <row r="438" spans="1:5" ht="16.5" customHeight="1">
      <c r="A438" s="245"/>
      <c r="B438" s="245"/>
      <c r="C438" s="245"/>
      <c r="D438" s="245"/>
      <c r="E438" s="245"/>
    </row>
    <row r="439" spans="1:5" ht="16.5" customHeight="1">
      <c r="A439" s="245"/>
      <c r="B439" s="245"/>
      <c r="C439" s="245"/>
      <c r="D439" s="245"/>
      <c r="E439" s="245"/>
    </row>
    <row r="440" spans="1:5" ht="16.5" customHeight="1">
      <c r="A440" s="245"/>
      <c r="B440" s="245"/>
      <c r="C440" s="245"/>
      <c r="D440" s="245"/>
      <c r="E440" s="245"/>
    </row>
    <row r="441" spans="1:5" ht="16.5" customHeight="1">
      <c r="A441" s="245"/>
      <c r="B441" s="245"/>
      <c r="C441" s="245"/>
      <c r="D441" s="245"/>
      <c r="E441" s="245"/>
    </row>
    <row r="442" spans="1:5" ht="16.5" customHeight="1">
      <c r="A442" s="245"/>
      <c r="B442" s="245"/>
      <c r="C442" s="245"/>
      <c r="D442" s="245"/>
      <c r="E442" s="245"/>
    </row>
    <row r="443" spans="1:5" ht="16.5" customHeight="1">
      <c r="A443" s="245"/>
      <c r="B443" s="245"/>
      <c r="C443" s="245"/>
      <c r="D443" s="245"/>
      <c r="E443" s="245"/>
    </row>
    <row r="444" spans="1:5" ht="16.5" customHeight="1">
      <c r="A444" s="245"/>
      <c r="B444" s="245"/>
      <c r="C444" s="245"/>
      <c r="D444" s="245"/>
      <c r="E444" s="245"/>
    </row>
    <row r="445" spans="1:5" ht="16.5" customHeight="1">
      <c r="A445" s="245"/>
      <c r="B445" s="245"/>
      <c r="C445" s="245"/>
      <c r="D445" s="245"/>
      <c r="E445" s="245"/>
    </row>
    <row r="446" spans="1:5" ht="16.5" customHeight="1">
      <c r="A446" s="245"/>
      <c r="B446" s="245"/>
      <c r="C446" s="245"/>
      <c r="D446" s="245"/>
      <c r="E446" s="245"/>
    </row>
    <row r="447" spans="1:5" ht="16.5" customHeight="1">
      <c r="A447" s="245"/>
      <c r="B447" s="245"/>
      <c r="C447" s="245"/>
      <c r="D447" s="245"/>
      <c r="E447" s="245"/>
    </row>
    <row r="448" spans="1:5" ht="16.5" customHeight="1">
      <c r="A448" s="245"/>
      <c r="B448" s="245"/>
      <c r="C448" s="245"/>
      <c r="D448" s="245"/>
      <c r="E448" s="245"/>
    </row>
    <row r="449" spans="1:5" ht="16.5" customHeight="1">
      <c r="A449" s="245"/>
      <c r="B449" s="245"/>
      <c r="C449" s="245"/>
      <c r="D449" s="245"/>
      <c r="E449" s="245"/>
    </row>
    <row r="450" spans="1:5" ht="16.5" customHeight="1">
      <c r="A450" s="245"/>
      <c r="B450" s="245"/>
      <c r="C450" s="245"/>
      <c r="D450" s="245"/>
      <c r="E450" s="245"/>
    </row>
    <row r="451" spans="1:5" ht="16.5" customHeight="1">
      <c r="A451" s="245"/>
      <c r="B451" s="245"/>
      <c r="C451" s="245"/>
      <c r="D451" s="245"/>
      <c r="E451" s="245"/>
    </row>
    <row r="452" spans="1:5" ht="16.5" customHeight="1">
      <c r="A452" s="245"/>
      <c r="B452" s="245"/>
      <c r="C452" s="245"/>
      <c r="D452" s="245"/>
      <c r="E452" s="245"/>
    </row>
    <row r="453" spans="1:5" ht="16.5" customHeight="1">
      <c r="A453" s="245"/>
      <c r="B453" s="245"/>
      <c r="C453" s="245"/>
      <c r="D453" s="245"/>
      <c r="E453" s="245"/>
    </row>
    <row r="454" spans="1:5" ht="16.5" customHeight="1">
      <c r="A454" s="245"/>
      <c r="B454" s="245"/>
      <c r="C454" s="245"/>
      <c r="D454" s="245"/>
      <c r="E454" s="245"/>
    </row>
    <row r="455" spans="1:5" ht="16.5" customHeight="1">
      <c r="A455" s="245"/>
      <c r="B455" s="245"/>
      <c r="C455" s="245"/>
      <c r="D455" s="245"/>
      <c r="E455" s="245"/>
    </row>
    <row r="456" spans="1:5" ht="16.5" customHeight="1">
      <c r="A456" s="245"/>
      <c r="B456" s="245"/>
      <c r="C456" s="245"/>
      <c r="D456" s="245"/>
      <c r="E456" s="245"/>
    </row>
    <row r="457" spans="1:5" ht="16.5" customHeight="1">
      <c r="A457" s="245"/>
      <c r="B457" s="245"/>
      <c r="C457" s="245"/>
      <c r="D457" s="245"/>
      <c r="E457" s="245"/>
    </row>
    <row r="458" spans="1:5" ht="16.5" customHeight="1">
      <c r="A458" s="245"/>
      <c r="B458" s="245"/>
      <c r="C458" s="245"/>
      <c r="D458" s="245"/>
      <c r="E458" s="245"/>
    </row>
    <row r="459" spans="1:5" ht="16.5" customHeight="1">
      <c r="A459" s="245"/>
      <c r="B459" s="245"/>
      <c r="C459" s="245"/>
      <c r="D459" s="245"/>
      <c r="E459" s="245"/>
    </row>
    <row r="460" spans="1:5" ht="16.5" customHeight="1">
      <c r="A460" s="245"/>
      <c r="B460" s="245"/>
      <c r="C460" s="245"/>
      <c r="D460" s="245"/>
      <c r="E460" s="245"/>
    </row>
    <row r="461" spans="1:5" ht="16.5" customHeight="1">
      <c r="A461" s="245"/>
      <c r="B461" s="245"/>
      <c r="C461" s="245"/>
      <c r="D461" s="245"/>
      <c r="E461" s="245"/>
    </row>
    <row r="462" spans="1:5" ht="16.5" customHeight="1">
      <c r="A462" s="245"/>
      <c r="B462" s="245"/>
      <c r="C462" s="245"/>
      <c r="D462" s="245"/>
      <c r="E462" s="245"/>
    </row>
    <row r="463" spans="1:5" ht="16.5" customHeight="1">
      <c r="A463" s="245"/>
      <c r="B463" s="245"/>
      <c r="C463" s="245"/>
      <c r="D463" s="245"/>
      <c r="E463" s="245"/>
    </row>
    <row r="464" spans="1:5" ht="16.5" customHeight="1">
      <c r="A464" s="245"/>
      <c r="B464" s="245"/>
      <c r="C464" s="245"/>
      <c r="D464" s="245"/>
      <c r="E464" s="245"/>
    </row>
    <row r="465" spans="1:5" ht="16.5" customHeight="1">
      <c r="A465" s="245"/>
      <c r="B465" s="245"/>
      <c r="C465" s="245"/>
      <c r="D465" s="245"/>
      <c r="E465" s="245"/>
    </row>
    <row r="466" spans="1:5" ht="16.5" customHeight="1">
      <c r="A466" s="245"/>
      <c r="B466" s="245"/>
      <c r="C466" s="245"/>
      <c r="D466" s="245"/>
      <c r="E466" s="245"/>
    </row>
    <row r="467" spans="1:5" ht="16.5" customHeight="1">
      <c r="A467" s="245"/>
      <c r="B467" s="245"/>
      <c r="C467" s="245"/>
      <c r="D467" s="245"/>
      <c r="E467" s="245"/>
    </row>
    <row r="468" spans="1:5" ht="16.5" customHeight="1">
      <c r="A468" s="245"/>
      <c r="B468" s="245"/>
      <c r="C468" s="245"/>
      <c r="D468" s="245"/>
      <c r="E468" s="245"/>
    </row>
    <row r="469" spans="1:5" ht="16.5" customHeight="1">
      <c r="A469" s="245"/>
      <c r="B469" s="245"/>
      <c r="C469" s="245"/>
      <c r="D469" s="245"/>
      <c r="E469" s="245"/>
    </row>
    <row r="470" spans="1:5" ht="16.5" customHeight="1">
      <c r="A470" s="245"/>
      <c r="B470" s="245"/>
      <c r="C470" s="245"/>
      <c r="D470" s="245"/>
      <c r="E470" s="245"/>
    </row>
    <row r="471" spans="1:5" ht="16.5" customHeight="1">
      <c r="A471" s="245"/>
      <c r="B471" s="245"/>
      <c r="C471" s="245"/>
      <c r="D471" s="245"/>
      <c r="E471" s="245"/>
    </row>
    <row r="472" spans="1:5" ht="16.5" customHeight="1">
      <c r="A472" s="245"/>
      <c r="B472" s="245"/>
      <c r="C472" s="245"/>
      <c r="D472" s="245"/>
      <c r="E472" s="245"/>
    </row>
    <row r="473" spans="1:5" ht="16.5" customHeight="1">
      <c r="A473" s="245"/>
      <c r="B473" s="245"/>
      <c r="C473" s="245"/>
      <c r="D473" s="245"/>
      <c r="E473" s="245"/>
    </row>
    <row r="474" spans="1:5" ht="16.5" customHeight="1">
      <c r="A474" s="245"/>
      <c r="B474" s="245"/>
      <c r="C474" s="245"/>
      <c r="D474" s="245"/>
      <c r="E474" s="245"/>
    </row>
    <row r="475" spans="1:5" ht="16.5" customHeight="1">
      <c r="A475" s="245"/>
      <c r="B475" s="245"/>
      <c r="C475" s="245"/>
      <c r="D475" s="245"/>
      <c r="E475" s="245"/>
    </row>
    <row r="476" spans="1:5" ht="16.5" customHeight="1">
      <c r="A476" s="245"/>
      <c r="B476" s="245"/>
      <c r="C476" s="245"/>
      <c r="D476" s="245"/>
      <c r="E476" s="245"/>
    </row>
    <row r="477" spans="1:5" ht="16.5" customHeight="1">
      <c r="A477" s="245"/>
      <c r="B477" s="245"/>
      <c r="C477" s="245"/>
      <c r="D477" s="245"/>
      <c r="E477" s="245"/>
    </row>
    <row r="478" spans="1:5" ht="16.5" customHeight="1">
      <c r="A478" s="245"/>
      <c r="B478" s="245"/>
      <c r="C478" s="245"/>
      <c r="D478" s="245"/>
      <c r="E478" s="245"/>
    </row>
    <row r="479" spans="1:5" ht="16.5" customHeight="1">
      <c r="A479" s="245"/>
      <c r="B479" s="245"/>
      <c r="C479" s="245"/>
      <c r="D479" s="245"/>
      <c r="E479" s="245"/>
    </row>
    <row r="480" spans="1:5" ht="16.5" customHeight="1">
      <c r="A480" s="245"/>
      <c r="B480" s="245"/>
      <c r="C480" s="245"/>
      <c r="D480" s="245"/>
      <c r="E480" s="245"/>
    </row>
    <row r="481" spans="1:5" ht="16.5" customHeight="1">
      <c r="A481" s="245"/>
      <c r="B481" s="245"/>
      <c r="C481" s="245"/>
      <c r="D481" s="245"/>
      <c r="E481" s="245"/>
    </row>
    <row r="482" spans="1:5" ht="16.5" customHeight="1">
      <c r="A482" s="245"/>
      <c r="B482" s="245"/>
      <c r="C482" s="245"/>
      <c r="D482" s="245"/>
      <c r="E482" s="245"/>
    </row>
    <row r="483" spans="1:5" ht="16.5" customHeight="1">
      <c r="A483" s="245"/>
      <c r="B483" s="245"/>
      <c r="C483" s="245"/>
      <c r="D483" s="245"/>
      <c r="E483" s="245"/>
    </row>
    <row r="484" spans="1:5" ht="16.5" customHeight="1">
      <c r="A484" s="245"/>
      <c r="B484" s="245"/>
      <c r="C484" s="245"/>
      <c r="D484" s="245"/>
      <c r="E484" s="245"/>
    </row>
    <row r="485" spans="1:5" ht="16.5" customHeight="1">
      <c r="A485" s="245"/>
      <c r="B485" s="245"/>
      <c r="C485" s="245"/>
      <c r="D485" s="245"/>
      <c r="E485" s="245"/>
    </row>
    <row r="486" spans="1:5" ht="16.5" customHeight="1">
      <c r="A486" s="245"/>
      <c r="B486" s="245"/>
      <c r="C486" s="245"/>
      <c r="D486" s="245"/>
      <c r="E486" s="245"/>
    </row>
    <row r="487" spans="1:5" ht="16.5" customHeight="1">
      <c r="A487" s="245"/>
      <c r="B487" s="245"/>
      <c r="C487" s="245"/>
      <c r="D487" s="245"/>
      <c r="E487" s="245"/>
    </row>
    <row r="488" spans="1:5" ht="16.5" customHeight="1">
      <c r="A488" s="245"/>
      <c r="B488" s="245"/>
      <c r="C488" s="245"/>
      <c r="D488" s="245"/>
      <c r="E488" s="245"/>
    </row>
    <row r="489" spans="1:5" ht="16.5" customHeight="1">
      <c r="A489" s="245"/>
      <c r="B489" s="245"/>
      <c r="C489" s="245"/>
      <c r="D489" s="245"/>
      <c r="E489" s="245"/>
    </row>
    <row r="490" spans="1:5" ht="16.5" customHeight="1">
      <c r="A490" s="245"/>
      <c r="B490" s="245"/>
      <c r="C490" s="245"/>
      <c r="D490" s="245"/>
      <c r="E490" s="245"/>
    </row>
    <row r="491" spans="1:5" ht="16.5" customHeight="1">
      <c r="A491" s="245"/>
      <c r="B491" s="245"/>
      <c r="C491" s="245"/>
      <c r="D491" s="245"/>
      <c r="E491" s="245"/>
    </row>
    <row r="492" spans="1:5" ht="16.5" customHeight="1">
      <c r="A492" s="245"/>
      <c r="B492" s="245"/>
      <c r="C492" s="245"/>
      <c r="D492" s="245"/>
      <c r="E492" s="245"/>
    </row>
    <row r="493" spans="1:5" ht="16.5" customHeight="1">
      <c r="A493" s="245"/>
      <c r="B493" s="245"/>
      <c r="C493" s="245"/>
      <c r="D493" s="245"/>
      <c r="E493" s="245"/>
    </row>
    <row r="494" spans="1:5" ht="16.5" customHeight="1">
      <c r="A494" s="245"/>
      <c r="B494" s="245"/>
      <c r="C494" s="245"/>
      <c r="D494" s="245"/>
      <c r="E494" s="245"/>
    </row>
    <row r="495" spans="1:5" ht="16.5" customHeight="1">
      <c r="A495" s="245"/>
      <c r="B495" s="245"/>
      <c r="C495" s="245"/>
      <c r="D495" s="245"/>
      <c r="E495" s="245"/>
    </row>
    <row r="496" spans="1:5" ht="16.5" customHeight="1">
      <c r="A496" s="245"/>
      <c r="B496" s="245"/>
      <c r="C496" s="245"/>
      <c r="D496" s="245"/>
      <c r="E496" s="245"/>
    </row>
    <row r="497" spans="1:5" ht="16.5" customHeight="1">
      <c r="A497" s="245"/>
      <c r="B497" s="245"/>
      <c r="C497" s="245"/>
      <c r="D497" s="245"/>
      <c r="E497" s="245"/>
    </row>
    <row r="498" spans="1:5" ht="16.5" customHeight="1">
      <c r="A498" s="245"/>
      <c r="B498" s="245"/>
      <c r="C498" s="245"/>
      <c r="D498" s="245"/>
      <c r="E498" s="245"/>
    </row>
    <row r="499" spans="1:5" ht="16.5" customHeight="1">
      <c r="A499" s="245"/>
      <c r="B499" s="245"/>
      <c r="C499" s="245"/>
      <c r="D499" s="245"/>
      <c r="E499" s="245"/>
    </row>
    <row r="500" spans="1:5" ht="16.5" customHeight="1">
      <c r="A500" s="245"/>
      <c r="B500" s="245"/>
      <c r="C500" s="245"/>
      <c r="D500" s="245"/>
      <c r="E500" s="245"/>
    </row>
    <row r="501" spans="1:5" ht="16.5" customHeight="1">
      <c r="A501" s="245"/>
      <c r="B501" s="245"/>
      <c r="C501" s="245"/>
      <c r="D501" s="245"/>
      <c r="E501" s="245"/>
    </row>
    <row r="502" spans="1:5" ht="16.5" customHeight="1">
      <c r="A502" s="245"/>
      <c r="B502" s="245"/>
      <c r="C502" s="245"/>
      <c r="D502" s="245"/>
      <c r="E502" s="245"/>
    </row>
    <row r="503" spans="1:5" ht="16.5" customHeight="1">
      <c r="A503" s="245"/>
      <c r="B503" s="245"/>
      <c r="C503" s="245"/>
      <c r="D503" s="245"/>
      <c r="E503" s="245"/>
    </row>
    <row r="504" spans="1:5" ht="16.5" customHeight="1">
      <c r="A504" s="245"/>
      <c r="B504" s="245"/>
      <c r="C504" s="245"/>
      <c r="D504" s="245"/>
      <c r="E504" s="245"/>
    </row>
    <row r="505" spans="1:5" ht="16.5" customHeight="1">
      <c r="A505" s="245"/>
      <c r="B505" s="245"/>
      <c r="C505" s="245"/>
      <c r="D505" s="245"/>
      <c r="E505" s="245"/>
    </row>
    <row r="506" spans="1:5" ht="16.5" customHeight="1">
      <c r="A506" s="245"/>
      <c r="B506" s="245"/>
      <c r="C506" s="245"/>
      <c r="D506" s="245"/>
      <c r="E506" s="245"/>
    </row>
    <row r="507" spans="1:5" ht="16.5" customHeight="1">
      <c r="A507" s="245"/>
      <c r="B507" s="245"/>
      <c r="C507" s="245"/>
      <c r="D507" s="245"/>
      <c r="E507" s="245"/>
    </row>
    <row r="508" spans="1:5" ht="16.5" customHeight="1">
      <c r="A508" s="245"/>
      <c r="B508" s="245"/>
      <c r="C508" s="245"/>
      <c r="D508" s="245"/>
      <c r="E508" s="245"/>
    </row>
    <row r="509" spans="1:5" ht="16.5" customHeight="1">
      <c r="A509" s="245"/>
      <c r="B509" s="245"/>
      <c r="C509" s="245"/>
      <c r="D509" s="245"/>
      <c r="E509" s="245"/>
    </row>
    <row r="510" spans="1:5" ht="16.5" customHeight="1">
      <c r="A510" s="245"/>
      <c r="B510" s="245"/>
      <c r="C510" s="245"/>
      <c r="D510" s="245"/>
      <c r="E510" s="245"/>
    </row>
    <row r="511" spans="1:5" ht="16.5" customHeight="1">
      <c r="A511" s="245"/>
      <c r="B511" s="245"/>
      <c r="C511" s="245"/>
      <c r="D511" s="245"/>
      <c r="E511" s="245"/>
    </row>
    <row r="512" spans="1:5" ht="16.5" customHeight="1">
      <c r="A512" s="245"/>
      <c r="B512" s="245"/>
      <c r="C512" s="245"/>
      <c r="D512" s="245"/>
      <c r="E512" s="245"/>
    </row>
    <row r="513" spans="1:5" ht="16.5" customHeight="1">
      <c r="A513" s="245"/>
      <c r="B513" s="245"/>
      <c r="C513" s="245"/>
      <c r="D513" s="245"/>
      <c r="E513" s="245"/>
    </row>
    <row r="514" spans="1:5" ht="16.5" customHeight="1">
      <c r="A514" s="245"/>
      <c r="B514" s="245"/>
      <c r="C514" s="245"/>
      <c r="D514" s="245"/>
      <c r="E514" s="245"/>
    </row>
    <row r="515" spans="1:5" ht="16.5" customHeight="1">
      <c r="A515" s="245"/>
      <c r="B515" s="245"/>
      <c r="C515" s="245"/>
      <c r="D515" s="245"/>
      <c r="E515" s="245"/>
    </row>
    <row r="516" spans="1:5" ht="16.5" customHeight="1">
      <c r="A516" s="245"/>
      <c r="B516" s="245"/>
      <c r="C516" s="245"/>
      <c r="D516" s="245"/>
      <c r="E516" s="245"/>
    </row>
    <row r="517" spans="1:5" ht="16.5" customHeight="1">
      <c r="A517" s="245"/>
      <c r="B517" s="245"/>
      <c r="C517" s="245"/>
      <c r="D517" s="245"/>
      <c r="E517" s="245"/>
    </row>
    <row r="518" spans="1:5" ht="16.5" customHeight="1">
      <c r="A518" s="245"/>
      <c r="B518" s="245"/>
      <c r="C518" s="245"/>
      <c r="D518" s="245"/>
      <c r="E518" s="245"/>
    </row>
    <row r="519" spans="1:5" ht="16.5" customHeight="1">
      <c r="A519" s="245"/>
      <c r="B519" s="245"/>
      <c r="C519" s="245"/>
      <c r="D519" s="245"/>
      <c r="E519" s="245"/>
    </row>
    <row r="520" spans="1:5" ht="16.5" customHeight="1">
      <c r="A520" s="245"/>
      <c r="B520" s="245"/>
      <c r="C520" s="245"/>
      <c r="D520" s="245"/>
      <c r="E520" s="245"/>
    </row>
    <row r="521" spans="1:5" ht="16.5" customHeight="1">
      <c r="A521" s="245"/>
      <c r="B521" s="245"/>
      <c r="C521" s="245"/>
      <c r="D521" s="245"/>
      <c r="E521" s="245"/>
    </row>
    <row r="522" spans="1:5" ht="16.5" customHeight="1">
      <c r="A522" s="245"/>
      <c r="B522" s="245"/>
      <c r="C522" s="245"/>
      <c r="D522" s="245"/>
      <c r="E522" s="245"/>
    </row>
    <row r="523" spans="1:5" ht="16.5" customHeight="1">
      <c r="A523" s="245"/>
      <c r="B523" s="245"/>
      <c r="C523" s="245"/>
      <c r="D523" s="245"/>
      <c r="E523" s="245"/>
    </row>
    <row r="524" spans="1:5" ht="16.5" customHeight="1">
      <c r="A524" s="245"/>
      <c r="B524" s="245"/>
      <c r="C524" s="245"/>
      <c r="D524" s="245"/>
      <c r="E524" s="245"/>
    </row>
    <row r="525" spans="1:5" ht="16.5" customHeight="1">
      <c r="A525" s="245"/>
      <c r="B525" s="245"/>
      <c r="C525" s="245"/>
      <c r="D525" s="245"/>
      <c r="E525" s="245"/>
    </row>
    <row r="526" spans="1:5" ht="16.5" customHeight="1">
      <c r="A526" s="245"/>
      <c r="B526" s="245"/>
      <c r="C526" s="245"/>
      <c r="D526" s="245"/>
      <c r="E526" s="245"/>
    </row>
    <row r="527" spans="1:5" ht="16.5" customHeight="1">
      <c r="A527" s="245"/>
      <c r="B527" s="245"/>
      <c r="C527" s="245"/>
      <c r="D527" s="245"/>
      <c r="E527" s="245"/>
    </row>
    <row r="528" spans="1:5" ht="16.5" customHeight="1">
      <c r="A528" s="245"/>
      <c r="B528" s="245"/>
      <c r="C528" s="245"/>
      <c r="D528" s="245"/>
      <c r="E528" s="245"/>
    </row>
    <row r="529" spans="1:5" ht="16.5" customHeight="1">
      <c r="A529" s="245"/>
      <c r="B529" s="245"/>
      <c r="C529" s="245"/>
      <c r="D529" s="245"/>
      <c r="E529" s="245"/>
    </row>
    <row r="530" spans="1:5" ht="16.5" customHeight="1">
      <c r="A530" s="245"/>
      <c r="B530" s="245"/>
      <c r="C530" s="245"/>
      <c r="D530" s="245"/>
      <c r="E530" s="245"/>
    </row>
    <row r="531" spans="1:5" ht="16.5" customHeight="1">
      <c r="A531" s="245"/>
      <c r="B531" s="245"/>
      <c r="C531" s="245"/>
      <c r="D531" s="245"/>
      <c r="E531" s="245"/>
    </row>
    <row r="532" spans="1:5" ht="16.5" customHeight="1">
      <c r="A532" s="245"/>
      <c r="B532" s="245"/>
      <c r="C532" s="245"/>
      <c r="D532" s="245"/>
      <c r="E532" s="245"/>
    </row>
    <row r="533" spans="1:5" ht="16.5" customHeight="1">
      <c r="A533" s="245"/>
      <c r="B533" s="245"/>
      <c r="C533" s="245"/>
      <c r="D533" s="245"/>
      <c r="E533" s="245"/>
    </row>
    <row r="534" spans="1:5" ht="16.5" customHeight="1">
      <c r="A534" s="245"/>
      <c r="B534" s="245"/>
      <c r="C534" s="245"/>
      <c r="D534" s="245"/>
      <c r="E534" s="245"/>
    </row>
    <row r="535" spans="1:5" ht="16.5" customHeight="1">
      <c r="A535" s="245"/>
      <c r="B535" s="245"/>
      <c r="C535" s="245"/>
      <c r="D535" s="245"/>
      <c r="E535" s="245"/>
    </row>
    <row r="536" spans="1:5" ht="16.5" customHeight="1">
      <c r="A536" s="245"/>
      <c r="B536" s="245"/>
      <c r="C536" s="245"/>
      <c r="D536" s="245"/>
      <c r="E536" s="245"/>
    </row>
    <row r="537" spans="1:5" ht="16.5" customHeight="1">
      <c r="A537" s="245"/>
      <c r="B537" s="245"/>
      <c r="C537" s="245"/>
      <c r="D537" s="245"/>
      <c r="E537" s="245"/>
    </row>
    <row r="538" spans="1:5" ht="16.5" customHeight="1">
      <c r="A538" s="245"/>
      <c r="B538" s="245"/>
      <c r="C538" s="245"/>
      <c r="D538" s="245"/>
      <c r="E538" s="245"/>
    </row>
    <row r="539" spans="1:5" ht="16.5" customHeight="1">
      <c r="A539" s="245"/>
      <c r="B539" s="245"/>
      <c r="C539" s="245"/>
      <c r="D539" s="245"/>
      <c r="E539" s="245"/>
    </row>
    <row r="540" spans="1:5" ht="16.5" customHeight="1">
      <c r="A540" s="245"/>
      <c r="B540" s="245"/>
      <c r="C540" s="245"/>
      <c r="D540" s="245"/>
      <c r="E540" s="245"/>
    </row>
    <row r="541" spans="1:5" ht="16.5" customHeight="1">
      <c r="A541" s="245"/>
      <c r="B541" s="245"/>
      <c r="C541" s="245"/>
      <c r="D541" s="245"/>
      <c r="E541" s="245"/>
    </row>
    <row r="542" spans="1:5" ht="16.5" customHeight="1">
      <c r="A542" s="245"/>
      <c r="B542" s="245"/>
      <c r="C542" s="245"/>
      <c r="D542" s="245"/>
      <c r="E542" s="245"/>
    </row>
    <row r="543" spans="1:5" ht="16.5" customHeight="1">
      <c r="A543" s="245"/>
      <c r="B543" s="245"/>
      <c r="C543" s="245"/>
      <c r="D543" s="245"/>
      <c r="E543" s="245"/>
    </row>
    <row r="544" spans="1:5" ht="16.5" customHeight="1">
      <c r="A544" s="245"/>
      <c r="B544" s="245"/>
      <c r="C544" s="245"/>
      <c r="D544" s="245"/>
      <c r="E544" s="245"/>
    </row>
    <row r="545" spans="1:5" ht="16.5" customHeight="1">
      <c r="A545" s="245"/>
      <c r="B545" s="245"/>
      <c r="C545" s="245"/>
      <c r="D545" s="245"/>
      <c r="E545" s="245"/>
    </row>
    <row r="546" spans="1:5" ht="16.5" customHeight="1">
      <c r="A546" s="245"/>
      <c r="B546" s="245"/>
      <c r="C546" s="245"/>
      <c r="D546" s="245"/>
      <c r="E546" s="245"/>
    </row>
    <row r="547" spans="1:5" ht="16.5" customHeight="1">
      <c r="A547" s="245"/>
      <c r="B547" s="245"/>
      <c r="C547" s="245"/>
      <c r="D547" s="245"/>
      <c r="E547" s="245"/>
    </row>
  </sheetData>
  <mergeCells count="4">
    <mergeCell ref="A1:E1"/>
    <mergeCell ref="A2:E2"/>
    <mergeCell ref="A3:E3"/>
    <mergeCell ref="D4:E4"/>
  </mergeCells>
  <printOptions/>
  <pageMargins left="0.75" right="0.17" top="1" bottom="1" header="0" footer="0"/>
  <pageSetup fitToHeight="1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">
      <selection activeCell="D44" sqref="D44"/>
    </sheetView>
  </sheetViews>
  <sheetFormatPr defaultColWidth="12" defaultRowHeight="12.75"/>
  <cols>
    <col min="2" max="2" width="64.16015625" style="0" customWidth="1"/>
    <col min="3" max="6" width="19.66015625" style="0" customWidth="1"/>
  </cols>
  <sheetData>
    <row r="1" spans="2:6" ht="12.75">
      <c r="B1" s="386"/>
      <c r="C1" s="473" t="s">
        <v>67</v>
      </c>
      <c r="D1" s="473"/>
      <c r="E1" s="473"/>
      <c r="F1" s="473"/>
    </row>
    <row r="2" spans="2:6" ht="12.75">
      <c r="B2" s="387" t="s">
        <v>479</v>
      </c>
      <c r="C2" s="386"/>
      <c r="D2" s="386"/>
      <c r="E2" s="474" t="s">
        <v>435</v>
      </c>
      <c r="F2" s="422"/>
    </row>
    <row r="3" spans="2:6" ht="12.75">
      <c r="B3" s="388" t="s">
        <v>456</v>
      </c>
      <c r="C3" s="386"/>
      <c r="D3" s="386"/>
      <c r="E3" s="386"/>
      <c r="F3" s="386"/>
    </row>
    <row r="4" spans="2:6" ht="12.75">
      <c r="B4" s="475" t="s">
        <v>457</v>
      </c>
      <c r="C4" s="475"/>
      <c r="D4" s="475"/>
      <c r="E4" s="475"/>
      <c r="F4" s="475"/>
    </row>
    <row r="5" spans="2:6" ht="13.5" thickBot="1">
      <c r="B5" s="389"/>
      <c r="C5" s="390"/>
      <c r="D5" s="390"/>
      <c r="E5" s="390"/>
      <c r="F5" s="390"/>
    </row>
    <row r="6" spans="2:6" ht="27" thickBot="1" thickTop="1">
      <c r="B6" s="391" t="s">
        <v>458</v>
      </c>
      <c r="C6" s="391" t="s">
        <v>459</v>
      </c>
      <c r="D6" s="391" t="s">
        <v>460</v>
      </c>
      <c r="E6" s="391" t="s">
        <v>461</v>
      </c>
      <c r="F6" s="391" t="s">
        <v>462</v>
      </c>
    </row>
    <row r="7" spans="2:6" ht="13.5" thickTop="1">
      <c r="B7" s="392" t="s">
        <v>463</v>
      </c>
      <c r="C7" s="405">
        <v>0</v>
      </c>
      <c r="D7" s="406">
        <v>0</v>
      </c>
      <c r="E7" s="407">
        <v>0</v>
      </c>
      <c r="F7" s="408">
        <v>430504</v>
      </c>
    </row>
    <row r="8" spans="2:6" ht="12.75">
      <c r="B8" s="393" t="s">
        <v>464</v>
      </c>
      <c r="C8" s="407">
        <v>0</v>
      </c>
      <c r="D8" s="409">
        <v>0</v>
      </c>
      <c r="E8" s="407">
        <v>0</v>
      </c>
      <c r="F8" s="408">
        <v>6309709.99</v>
      </c>
    </row>
    <row r="9" spans="2:6" ht="12.75">
      <c r="B9" s="393" t="s">
        <v>465</v>
      </c>
      <c r="C9" s="407">
        <v>0</v>
      </c>
      <c r="D9" s="409">
        <v>0</v>
      </c>
      <c r="E9" s="407">
        <v>0</v>
      </c>
      <c r="F9" s="408">
        <v>0</v>
      </c>
    </row>
    <row r="10" spans="2:6" ht="12.75">
      <c r="B10" s="393" t="s">
        <v>466</v>
      </c>
      <c r="C10" s="407">
        <v>0</v>
      </c>
      <c r="D10" s="409">
        <v>0</v>
      </c>
      <c r="E10" s="407">
        <v>0</v>
      </c>
      <c r="F10" s="408">
        <v>199150.84</v>
      </c>
    </row>
    <row r="11" spans="2:6" s="418" customFormat="1" ht="12.75">
      <c r="B11" s="394" t="s">
        <v>467</v>
      </c>
      <c r="C11" s="410">
        <f>C8-C9+C10</f>
        <v>0</v>
      </c>
      <c r="D11" s="410">
        <f>D8-D9+D10</f>
        <v>0</v>
      </c>
      <c r="E11" s="410">
        <f>E8-E9+E10</f>
        <v>0</v>
      </c>
      <c r="F11" s="411">
        <f>F8-F9+F10</f>
        <v>6508860.83</v>
      </c>
    </row>
    <row r="12" spans="2:6" ht="12.75">
      <c r="B12" s="395" t="s">
        <v>468</v>
      </c>
      <c r="C12" s="407">
        <f>C7-C11</f>
        <v>0</v>
      </c>
      <c r="D12" s="407">
        <f>D7-D11</f>
        <v>0</v>
      </c>
      <c r="E12" s="407">
        <f>E7-E11</f>
        <v>0</v>
      </c>
      <c r="F12" s="408">
        <f>F7-F11</f>
        <v>-6078356.83</v>
      </c>
    </row>
    <row r="13" spans="2:6" ht="12.75">
      <c r="B13" s="395" t="s">
        <v>469</v>
      </c>
      <c r="C13" s="409">
        <f>+'Mod. F4.1 - CTA. PERDIDAS Y G '!D11</f>
        <v>395149.15</v>
      </c>
      <c r="D13" s="409">
        <f>+'Mod. F4.1 - CTA. PERDIDAS Y G '!E11</f>
        <v>406511.42</v>
      </c>
      <c r="E13" s="407">
        <v>439628.36</v>
      </c>
      <c r="F13" s="408">
        <v>469911.69</v>
      </c>
    </row>
    <row r="14" spans="2:6" ht="12.75">
      <c r="B14" s="395" t="s">
        <v>470</v>
      </c>
      <c r="C14" s="409">
        <f>+'Mod. F4.1 - CTA. PERDIDAS Y G '!D21</f>
        <v>0</v>
      </c>
      <c r="D14" s="409">
        <v>0</v>
      </c>
      <c r="E14" s="407">
        <v>240.2</v>
      </c>
      <c r="F14" s="408">
        <v>3874.65</v>
      </c>
    </row>
    <row r="15" spans="2:6" ht="12.75">
      <c r="B15" s="395"/>
      <c r="C15" s="407"/>
      <c r="D15" s="409"/>
      <c r="E15" s="407"/>
      <c r="F15" s="408"/>
    </row>
    <row r="16" spans="2:6" ht="12.75">
      <c r="B16" s="396" t="s">
        <v>471</v>
      </c>
      <c r="C16" s="410">
        <f>C12+C13+C14</f>
        <v>395149.15</v>
      </c>
      <c r="D16" s="410">
        <f>D12+D13+D14</f>
        <v>406511.42</v>
      </c>
      <c r="E16" s="410">
        <f>E12+E13+E14</f>
        <v>439868.56</v>
      </c>
      <c r="F16" s="411">
        <f>F12+F13+F14</f>
        <v>-5604570.489999999</v>
      </c>
    </row>
    <row r="17" spans="2:6" ht="13.5" thickBot="1">
      <c r="B17" s="397"/>
      <c r="C17" s="412"/>
      <c r="D17" s="413"/>
      <c r="E17" s="410"/>
      <c r="F17" s="411"/>
    </row>
    <row r="18" spans="2:6" ht="27" thickBot="1" thickTop="1">
      <c r="B18" s="391" t="s">
        <v>458</v>
      </c>
      <c r="C18" s="414" t="s">
        <v>459</v>
      </c>
      <c r="D18" s="414" t="s">
        <v>460</v>
      </c>
      <c r="E18" s="414" t="s">
        <v>461</v>
      </c>
      <c r="F18" s="414" t="s">
        <v>462</v>
      </c>
    </row>
    <row r="19" spans="2:6" ht="13.5" thickTop="1">
      <c r="B19" s="398" t="s">
        <v>472</v>
      </c>
      <c r="C19" s="406">
        <f>-'Mod. F4.1 - CTA. PERDIDAS Y G '!D23</f>
        <v>342614.07</v>
      </c>
      <c r="D19" s="406">
        <f>-'Mod. F4.1 - CTA. PERDIDAS Y G '!E23</f>
        <v>343152.20999999996</v>
      </c>
      <c r="E19" s="407">
        <v>546424.16</v>
      </c>
      <c r="F19" s="408">
        <v>607090.89</v>
      </c>
    </row>
    <row r="20" spans="2:6" ht="12.75">
      <c r="B20" s="399" t="s">
        <v>473</v>
      </c>
      <c r="C20" s="409">
        <f>-'Mod. F4.1 - CTA. PERDIDAS Y G '!D33</f>
        <v>290987.12</v>
      </c>
      <c r="D20" s="409">
        <f>-'Mod. F4.1 - CTA. PERDIDAS Y G '!E33</f>
        <v>296485.5</v>
      </c>
      <c r="E20" s="407">
        <v>293509.4</v>
      </c>
      <c r="F20" s="408">
        <v>240486.69</v>
      </c>
    </row>
    <row r="21" spans="2:6" ht="12.75">
      <c r="B21" s="399" t="s">
        <v>474</v>
      </c>
      <c r="C21" s="409">
        <f>-'Mod. F4.1 - CTA. PERDIDAS Y G '!D27</f>
        <v>212877.58000000002</v>
      </c>
      <c r="D21" s="409">
        <f>-'Mod. F4.1 - CTA. PERDIDAS Y G '!E27</f>
        <v>321786.08</v>
      </c>
      <c r="E21" s="407">
        <v>370777.25</v>
      </c>
      <c r="F21" s="408">
        <v>365849.98</v>
      </c>
    </row>
    <row r="22" spans="2:6" ht="25.5">
      <c r="B22" s="395" t="s">
        <v>475</v>
      </c>
      <c r="C22" s="476">
        <v>0</v>
      </c>
      <c r="D22" s="476">
        <v>0</v>
      </c>
      <c r="E22" s="476">
        <v>0</v>
      </c>
      <c r="F22" s="477">
        <v>6018630.05</v>
      </c>
    </row>
    <row r="23" spans="2:6" ht="12.75">
      <c r="B23" s="395" t="s">
        <v>476</v>
      </c>
      <c r="C23" s="476"/>
      <c r="D23" s="476"/>
      <c r="E23" s="476"/>
      <c r="F23" s="477"/>
    </row>
    <row r="24" spans="2:6" ht="12.75">
      <c r="B24" s="400"/>
      <c r="C24" s="407"/>
      <c r="D24" s="409"/>
      <c r="E24" s="407"/>
      <c r="F24" s="408"/>
    </row>
    <row r="25" spans="2:6" ht="12.75">
      <c r="B25" s="396" t="s">
        <v>477</v>
      </c>
      <c r="C25" s="410">
        <f>C19+C20+C21-C22</f>
        <v>846478.77</v>
      </c>
      <c r="D25" s="410">
        <f>D19+D20+D21-D22</f>
        <v>961423.79</v>
      </c>
      <c r="E25" s="410">
        <f>E19+E20+E21-E22</f>
        <v>1210710.81</v>
      </c>
      <c r="F25" s="411">
        <f>F19+F20+F21-F22</f>
        <v>-4805202.49</v>
      </c>
    </row>
    <row r="26" spans="2:6" ht="12.75">
      <c r="B26" s="401"/>
      <c r="C26" s="415"/>
      <c r="D26" s="416"/>
      <c r="E26" s="415"/>
      <c r="F26" s="417"/>
    </row>
    <row r="27" spans="2:6" ht="13.5" thickBot="1">
      <c r="B27" s="402" t="s">
        <v>478</v>
      </c>
      <c r="C27" s="403">
        <f>C16/C25</f>
        <v>0.4668151925416866</v>
      </c>
      <c r="D27" s="403">
        <f>D16/D25</f>
        <v>0.42282230191121023</v>
      </c>
      <c r="E27" s="403">
        <f>E16/E25</f>
        <v>0.3633143078981842</v>
      </c>
      <c r="F27" s="404">
        <f>F16/F25</f>
        <v>1.166354696116042</v>
      </c>
    </row>
    <row r="28" ht="13.5" thickTop="1"/>
  </sheetData>
  <mergeCells count="7">
    <mergeCell ref="C1:F1"/>
    <mergeCell ref="E2:F2"/>
    <mergeCell ref="B4:F4"/>
    <mergeCell ref="C22:C23"/>
    <mergeCell ref="D22:D23"/>
    <mergeCell ref="E22:E23"/>
    <mergeCell ref="F22:F2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D44" sqref="D44"/>
    </sheetView>
  </sheetViews>
  <sheetFormatPr defaultColWidth="12" defaultRowHeight="12.75"/>
  <cols>
    <col min="1" max="1" width="13.16015625" style="55" customWidth="1"/>
    <col min="2" max="16384" width="12" style="55" customWidth="1"/>
  </cols>
  <sheetData>
    <row r="1" spans="1:13" ht="15">
      <c r="A1" s="438" t="s">
        <v>67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15.75">
      <c r="A2" s="1" t="s">
        <v>76</v>
      </c>
      <c r="J2" s="441" t="s">
        <v>435</v>
      </c>
      <c r="K2" s="441"/>
      <c r="L2" s="441"/>
      <c r="M2" s="441"/>
    </row>
    <row r="3" ht="15">
      <c r="A3" s="101" t="s">
        <v>421</v>
      </c>
    </row>
    <row r="4" spans="1:3" ht="12.75">
      <c r="A4" s="442" t="s">
        <v>107</v>
      </c>
      <c r="B4" s="442"/>
      <c r="C4" s="442"/>
    </row>
    <row r="5" spans="1:13" ht="15.75">
      <c r="A5" s="439" t="s">
        <v>436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1:13" ht="13.5" thickBot="1">
      <c r="A6" s="440" t="s">
        <v>77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</row>
    <row r="7" spans="1:13" ht="13.5" thickTop="1">
      <c r="A7" s="435" t="s">
        <v>78</v>
      </c>
      <c r="B7" s="436"/>
      <c r="C7" s="437"/>
      <c r="D7" s="431" t="s">
        <v>79</v>
      </c>
      <c r="E7" s="432"/>
      <c r="F7" s="434"/>
      <c r="G7" s="431" t="s">
        <v>80</v>
      </c>
      <c r="H7" s="434"/>
      <c r="I7" s="431" t="s">
        <v>81</v>
      </c>
      <c r="J7" s="434"/>
      <c r="K7" s="431" t="s">
        <v>82</v>
      </c>
      <c r="L7" s="432"/>
      <c r="M7" s="433"/>
    </row>
    <row r="8" spans="1:13" ht="12.75">
      <c r="A8" s="425"/>
      <c r="B8" s="426"/>
      <c r="C8" s="427"/>
      <c r="D8" s="103"/>
      <c r="E8" s="103"/>
      <c r="F8" s="103"/>
      <c r="G8" s="104"/>
      <c r="H8" s="105"/>
      <c r="I8" s="103"/>
      <c r="J8" s="103"/>
      <c r="K8" s="104"/>
      <c r="L8" s="103"/>
      <c r="M8" s="106"/>
    </row>
    <row r="9" spans="1:13" ht="12.75">
      <c r="A9" s="425" t="s">
        <v>422</v>
      </c>
      <c r="B9" s="426"/>
      <c r="C9" s="427"/>
      <c r="D9" s="313" t="s">
        <v>423</v>
      </c>
      <c r="E9" s="313"/>
      <c r="F9" s="313"/>
      <c r="G9" s="314" t="s">
        <v>424</v>
      </c>
      <c r="H9" s="315"/>
      <c r="I9" s="313" t="s">
        <v>425</v>
      </c>
      <c r="J9" s="313"/>
      <c r="K9" s="314" t="s">
        <v>426</v>
      </c>
      <c r="L9" s="313"/>
      <c r="M9" s="106"/>
    </row>
    <row r="10" spans="1:13" ht="12.75">
      <c r="A10" s="425"/>
      <c r="B10" s="426"/>
      <c r="C10" s="427"/>
      <c r="D10" s="103"/>
      <c r="E10" s="103"/>
      <c r="F10" s="103"/>
      <c r="G10" s="104"/>
      <c r="H10" s="105"/>
      <c r="I10" s="103"/>
      <c r="J10" s="103"/>
      <c r="K10" s="104"/>
      <c r="L10" s="103"/>
      <c r="M10" s="106"/>
    </row>
    <row r="11" spans="1:13" ht="12.75">
      <c r="A11" s="425" t="s">
        <v>429</v>
      </c>
      <c r="B11" s="426"/>
      <c r="C11" s="427"/>
      <c r="D11" s="313" t="s">
        <v>428</v>
      </c>
      <c r="E11" s="313"/>
      <c r="F11" s="313"/>
      <c r="G11" s="314" t="s">
        <v>424</v>
      </c>
      <c r="H11" s="315"/>
      <c r="I11" s="313" t="s">
        <v>425</v>
      </c>
      <c r="J11" s="313"/>
      <c r="K11" s="314" t="s">
        <v>426</v>
      </c>
      <c r="L11" s="313"/>
      <c r="M11" s="106"/>
    </row>
    <row r="12" spans="1:13" ht="12.75">
      <c r="A12" s="425" t="s">
        <v>430</v>
      </c>
      <c r="B12" s="426"/>
      <c r="C12" s="427"/>
      <c r="D12" s="313"/>
      <c r="E12" s="313"/>
      <c r="F12" s="313"/>
      <c r="G12" s="314"/>
      <c r="H12" s="315"/>
      <c r="I12" s="313"/>
      <c r="J12" s="313"/>
      <c r="K12" s="314"/>
      <c r="L12" s="313"/>
      <c r="M12" s="106"/>
    </row>
    <row r="13" spans="1:13" ht="12.75">
      <c r="A13" s="425"/>
      <c r="B13" s="426"/>
      <c r="C13" s="427"/>
      <c r="D13" s="103"/>
      <c r="E13" s="103"/>
      <c r="F13" s="103"/>
      <c r="G13" s="104"/>
      <c r="H13" s="105"/>
      <c r="I13" s="103"/>
      <c r="J13" s="103"/>
      <c r="K13" s="104"/>
      <c r="L13" s="103"/>
      <c r="M13" s="106"/>
    </row>
    <row r="14" spans="1:13" ht="12.75">
      <c r="A14" s="425"/>
      <c r="B14" s="426"/>
      <c r="C14" s="427"/>
      <c r="D14" s="103"/>
      <c r="E14" s="103"/>
      <c r="F14" s="103"/>
      <c r="G14" s="104"/>
      <c r="H14" s="105"/>
      <c r="I14" s="103"/>
      <c r="J14" s="103"/>
      <c r="K14" s="104"/>
      <c r="L14" s="103"/>
      <c r="M14" s="106"/>
    </row>
    <row r="15" spans="1:13" ht="12.75">
      <c r="A15" s="425"/>
      <c r="B15" s="426"/>
      <c r="C15" s="427"/>
      <c r="D15" s="103"/>
      <c r="E15" s="103"/>
      <c r="F15" s="103"/>
      <c r="G15" s="104"/>
      <c r="H15" s="105"/>
      <c r="I15" s="103"/>
      <c r="J15" s="103"/>
      <c r="K15" s="104"/>
      <c r="L15" s="103"/>
      <c r="M15" s="106"/>
    </row>
    <row r="16" spans="1:13" ht="12.75">
      <c r="A16" s="425"/>
      <c r="B16" s="426"/>
      <c r="C16" s="427"/>
      <c r="D16" s="103"/>
      <c r="E16" s="103"/>
      <c r="F16" s="103"/>
      <c r="G16" s="104"/>
      <c r="H16" s="105"/>
      <c r="I16" s="103"/>
      <c r="J16" s="103"/>
      <c r="K16" s="104"/>
      <c r="L16" s="103"/>
      <c r="M16" s="106"/>
    </row>
    <row r="17" spans="1:13" ht="12.75">
      <c r="A17" s="425"/>
      <c r="B17" s="426"/>
      <c r="C17" s="427"/>
      <c r="D17" s="103"/>
      <c r="E17" s="103"/>
      <c r="F17" s="103"/>
      <c r="G17" s="104"/>
      <c r="H17" s="105"/>
      <c r="I17" s="103"/>
      <c r="J17" s="103"/>
      <c r="K17" s="104"/>
      <c r="L17" s="103"/>
      <c r="M17" s="106"/>
    </row>
    <row r="18" spans="1:13" ht="12.75">
      <c r="A18" s="425"/>
      <c r="B18" s="426"/>
      <c r="C18" s="427"/>
      <c r="D18" s="103"/>
      <c r="E18" s="103"/>
      <c r="F18" s="103"/>
      <c r="G18" s="104"/>
      <c r="H18" s="105"/>
      <c r="I18" s="103"/>
      <c r="J18" s="103"/>
      <c r="K18" s="104"/>
      <c r="L18" s="103"/>
      <c r="M18" s="106"/>
    </row>
    <row r="19" spans="1:13" ht="12.75">
      <c r="A19" s="425"/>
      <c r="B19" s="426"/>
      <c r="C19" s="427"/>
      <c r="D19" s="103"/>
      <c r="E19" s="103"/>
      <c r="F19" s="103"/>
      <c r="G19" s="104"/>
      <c r="H19" s="105"/>
      <c r="I19" s="103"/>
      <c r="J19" s="103"/>
      <c r="K19" s="104"/>
      <c r="L19" s="103"/>
      <c r="M19" s="106"/>
    </row>
    <row r="20" spans="1:13" ht="12.75">
      <c r="A20" s="425"/>
      <c r="B20" s="426"/>
      <c r="C20" s="427"/>
      <c r="D20" s="103"/>
      <c r="E20" s="103"/>
      <c r="F20" s="103"/>
      <c r="G20" s="104"/>
      <c r="H20" s="105"/>
      <c r="I20" s="103"/>
      <c r="J20" s="103"/>
      <c r="K20" s="104"/>
      <c r="L20" s="103"/>
      <c r="M20" s="106"/>
    </row>
    <row r="21" spans="1:13" ht="12.75">
      <c r="A21" s="425"/>
      <c r="B21" s="426"/>
      <c r="C21" s="427"/>
      <c r="D21" s="103"/>
      <c r="E21" s="103"/>
      <c r="F21" s="103"/>
      <c r="G21" s="104"/>
      <c r="H21" s="105"/>
      <c r="I21" s="103"/>
      <c r="J21" s="103"/>
      <c r="K21" s="104"/>
      <c r="L21" s="103"/>
      <c r="M21" s="106"/>
    </row>
    <row r="22" spans="1:13" ht="12.75">
      <c r="A22" s="425"/>
      <c r="B22" s="426"/>
      <c r="C22" s="427"/>
      <c r="D22" s="103"/>
      <c r="E22" s="103"/>
      <c r="F22" s="103"/>
      <c r="G22" s="104"/>
      <c r="H22" s="105"/>
      <c r="I22" s="103"/>
      <c r="J22" s="103"/>
      <c r="K22" s="104"/>
      <c r="L22" s="103"/>
      <c r="M22" s="106"/>
    </row>
    <row r="23" spans="1:13" ht="12.75">
      <c r="A23" s="425"/>
      <c r="B23" s="426"/>
      <c r="C23" s="427"/>
      <c r="D23" s="103"/>
      <c r="E23" s="103"/>
      <c r="F23" s="103"/>
      <c r="G23" s="104"/>
      <c r="H23" s="105"/>
      <c r="I23" s="103"/>
      <c r="J23" s="103"/>
      <c r="K23" s="104"/>
      <c r="L23" s="103"/>
      <c r="M23" s="106"/>
    </row>
    <row r="24" spans="1:13" ht="12.75">
      <c r="A24" s="425"/>
      <c r="B24" s="426"/>
      <c r="C24" s="427"/>
      <c r="D24" s="103"/>
      <c r="E24" s="103"/>
      <c r="F24" s="103"/>
      <c r="G24" s="104"/>
      <c r="H24" s="105"/>
      <c r="I24" s="103"/>
      <c r="J24" s="103"/>
      <c r="K24" s="104"/>
      <c r="L24" s="103"/>
      <c r="M24" s="106"/>
    </row>
    <row r="25" spans="1:13" ht="12.75">
      <c r="A25" s="425"/>
      <c r="B25" s="426"/>
      <c r="C25" s="427"/>
      <c r="D25" s="103"/>
      <c r="E25" s="103"/>
      <c r="F25" s="103"/>
      <c r="G25" s="104"/>
      <c r="H25" s="105"/>
      <c r="I25" s="103"/>
      <c r="J25" s="103"/>
      <c r="K25" s="104"/>
      <c r="L25" s="103"/>
      <c r="M25" s="106"/>
    </row>
    <row r="26" spans="1:13" ht="12.75">
      <c r="A26" s="425"/>
      <c r="B26" s="426"/>
      <c r="C26" s="427"/>
      <c r="D26" s="103"/>
      <c r="E26" s="103"/>
      <c r="F26" s="103"/>
      <c r="G26" s="104"/>
      <c r="H26" s="105"/>
      <c r="I26" s="103"/>
      <c r="J26" s="103"/>
      <c r="K26" s="104"/>
      <c r="L26" s="103"/>
      <c r="M26" s="106"/>
    </row>
    <row r="27" spans="1:13" ht="12.75">
      <c r="A27" s="425"/>
      <c r="B27" s="426"/>
      <c r="C27" s="427"/>
      <c r="D27" s="103"/>
      <c r="E27" s="103"/>
      <c r="F27" s="103"/>
      <c r="G27" s="104"/>
      <c r="H27" s="105"/>
      <c r="I27" s="103"/>
      <c r="J27" s="103"/>
      <c r="K27" s="104"/>
      <c r="L27" s="103"/>
      <c r="M27" s="106"/>
    </row>
    <row r="28" spans="1:13" ht="12.75">
      <c r="A28" s="425"/>
      <c r="B28" s="426"/>
      <c r="C28" s="427"/>
      <c r="D28" s="103"/>
      <c r="E28" s="103"/>
      <c r="F28" s="103"/>
      <c r="G28" s="104"/>
      <c r="H28" s="105"/>
      <c r="I28" s="103"/>
      <c r="J28" s="103"/>
      <c r="K28" s="104"/>
      <c r="L28" s="103"/>
      <c r="M28" s="106"/>
    </row>
    <row r="29" spans="1:13" ht="12.75">
      <c r="A29" s="425"/>
      <c r="B29" s="426"/>
      <c r="C29" s="427"/>
      <c r="D29" s="103"/>
      <c r="E29" s="103"/>
      <c r="F29" s="103"/>
      <c r="G29" s="104"/>
      <c r="H29" s="105"/>
      <c r="I29" s="103"/>
      <c r="J29" s="103"/>
      <c r="K29" s="104"/>
      <c r="L29" s="103"/>
      <c r="M29" s="106"/>
    </row>
    <row r="30" spans="1:13" ht="12.75">
      <c r="A30" s="425"/>
      <c r="B30" s="426"/>
      <c r="C30" s="427"/>
      <c r="D30" s="103"/>
      <c r="E30" s="103"/>
      <c r="F30" s="103"/>
      <c r="G30" s="104"/>
      <c r="H30" s="105"/>
      <c r="I30" s="103"/>
      <c r="J30" s="103"/>
      <c r="K30" s="104"/>
      <c r="L30" s="103"/>
      <c r="M30" s="106"/>
    </row>
    <row r="31" spans="1:13" ht="12.75">
      <c r="A31" s="425"/>
      <c r="B31" s="426"/>
      <c r="C31" s="427"/>
      <c r="D31" s="103"/>
      <c r="E31" s="103"/>
      <c r="F31" s="103"/>
      <c r="G31" s="104"/>
      <c r="H31" s="105"/>
      <c r="I31" s="103"/>
      <c r="J31" s="103"/>
      <c r="K31" s="104"/>
      <c r="L31" s="103"/>
      <c r="M31" s="106"/>
    </row>
    <row r="32" spans="1:13" ht="12.75">
      <c r="A32" s="425"/>
      <c r="B32" s="426"/>
      <c r="C32" s="427"/>
      <c r="D32" s="103"/>
      <c r="E32" s="103"/>
      <c r="F32" s="103"/>
      <c r="G32" s="104"/>
      <c r="H32" s="105"/>
      <c r="I32" s="103"/>
      <c r="J32" s="103"/>
      <c r="K32" s="104"/>
      <c r="L32" s="103"/>
      <c r="M32" s="106"/>
    </row>
    <row r="33" spans="1:13" ht="12.75">
      <c r="A33" s="425"/>
      <c r="B33" s="426"/>
      <c r="C33" s="427"/>
      <c r="D33" s="103"/>
      <c r="E33" s="103"/>
      <c r="F33" s="103"/>
      <c r="G33" s="104"/>
      <c r="H33" s="105"/>
      <c r="I33" s="103"/>
      <c r="J33" s="103"/>
      <c r="K33" s="104"/>
      <c r="L33" s="103"/>
      <c r="M33" s="106"/>
    </row>
    <row r="34" spans="1:13" ht="12.75">
      <c r="A34" s="425"/>
      <c r="B34" s="426"/>
      <c r="C34" s="427"/>
      <c r="D34" s="103"/>
      <c r="E34" s="103"/>
      <c r="F34" s="103"/>
      <c r="G34" s="104"/>
      <c r="H34" s="105"/>
      <c r="I34" s="103"/>
      <c r="J34" s="103"/>
      <c r="K34" s="104"/>
      <c r="L34" s="103"/>
      <c r="M34" s="106"/>
    </row>
    <row r="35" spans="1:13" ht="12.75">
      <c r="A35" s="425"/>
      <c r="B35" s="426"/>
      <c r="C35" s="427"/>
      <c r="D35" s="103"/>
      <c r="E35" s="103"/>
      <c r="F35" s="103"/>
      <c r="G35" s="104"/>
      <c r="H35" s="105"/>
      <c r="I35" s="103"/>
      <c r="J35" s="103"/>
      <c r="K35" s="104"/>
      <c r="L35" s="103"/>
      <c r="M35" s="106"/>
    </row>
    <row r="36" spans="1:13" ht="12.75">
      <c r="A36" s="425"/>
      <c r="B36" s="426"/>
      <c r="C36" s="427"/>
      <c r="D36" s="103"/>
      <c r="E36" s="103"/>
      <c r="F36" s="103"/>
      <c r="G36" s="104"/>
      <c r="H36" s="105"/>
      <c r="I36" s="103"/>
      <c r="J36" s="103"/>
      <c r="K36" s="104"/>
      <c r="L36" s="103"/>
      <c r="M36" s="106"/>
    </row>
    <row r="37" spans="1:13" ht="12.75">
      <c r="A37" s="425"/>
      <c r="B37" s="426"/>
      <c r="C37" s="427"/>
      <c r="D37" s="103"/>
      <c r="E37" s="103"/>
      <c r="F37" s="103"/>
      <c r="G37" s="104"/>
      <c r="H37" s="105"/>
      <c r="I37" s="103"/>
      <c r="J37" s="103"/>
      <c r="K37" s="104"/>
      <c r="L37" s="103"/>
      <c r="M37" s="106"/>
    </row>
    <row r="38" spans="1:13" ht="12.75">
      <c r="A38" s="425"/>
      <c r="B38" s="426"/>
      <c r="C38" s="427"/>
      <c r="D38" s="103"/>
      <c r="E38" s="103"/>
      <c r="F38" s="103"/>
      <c r="G38" s="104"/>
      <c r="H38" s="105"/>
      <c r="I38" s="103"/>
      <c r="J38" s="103"/>
      <c r="K38" s="104"/>
      <c r="L38" s="103"/>
      <c r="M38" s="106"/>
    </row>
    <row r="39" spans="1:13" ht="12.75">
      <c r="A39" s="425"/>
      <c r="B39" s="426"/>
      <c r="C39" s="427"/>
      <c r="D39" s="103"/>
      <c r="E39" s="103"/>
      <c r="F39" s="103"/>
      <c r="G39" s="104"/>
      <c r="H39" s="105"/>
      <c r="I39" s="103"/>
      <c r="J39" s="103"/>
      <c r="K39" s="104"/>
      <c r="L39" s="103"/>
      <c r="M39" s="106"/>
    </row>
    <row r="40" spans="1:13" ht="12.75">
      <c r="A40" s="425"/>
      <c r="B40" s="426"/>
      <c r="C40" s="427"/>
      <c r="D40" s="103"/>
      <c r="E40" s="103"/>
      <c r="F40" s="103"/>
      <c r="G40" s="104"/>
      <c r="H40" s="105"/>
      <c r="I40" s="103"/>
      <c r="J40" s="103"/>
      <c r="K40" s="104"/>
      <c r="L40" s="103"/>
      <c r="M40" s="106"/>
    </row>
    <row r="41" spans="1:13" ht="12.75">
      <c r="A41" s="425"/>
      <c r="B41" s="426"/>
      <c r="C41" s="427"/>
      <c r="D41" s="103"/>
      <c r="E41" s="103"/>
      <c r="F41" s="103"/>
      <c r="G41" s="104"/>
      <c r="H41" s="105"/>
      <c r="I41" s="103"/>
      <c r="J41" s="103"/>
      <c r="K41" s="104"/>
      <c r="L41" s="103"/>
      <c r="M41" s="106"/>
    </row>
    <row r="42" spans="1:13" ht="13.5" thickBot="1">
      <c r="A42" s="428"/>
      <c r="B42" s="429"/>
      <c r="C42" s="430"/>
      <c r="D42" s="107"/>
      <c r="E42" s="107"/>
      <c r="F42" s="107"/>
      <c r="G42" s="108"/>
      <c r="H42" s="109"/>
      <c r="I42" s="107"/>
      <c r="J42" s="107"/>
      <c r="K42" s="108"/>
      <c r="L42" s="107"/>
      <c r="M42" s="110"/>
    </row>
    <row r="43" ht="13.5" thickTop="1">
      <c r="A43" s="102"/>
    </row>
    <row r="44" ht="12.75">
      <c r="A44" s="102"/>
    </row>
    <row r="45" ht="12.75">
      <c r="A45" s="102"/>
    </row>
    <row r="46" ht="12.75">
      <c r="A46" s="102"/>
    </row>
    <row r="47" ht="12.75">
      <c r="A47" s="102"/>
    </row>
    <row r="48" ht="12.75">
      <c r="A48" s="102"/>
    </row>
    <row r="49" ht="12.75">
      <c r="A49" s="102"/>
    </row>
    <row r="50" ht="12.75">
      <c r="A50" s="102"/>
    </row>
  </sheetData>
  <mergeCells count="45">
    <mergeCell ref="A1:M1"/>
    <mergeCell ref="A5:M5"/>
    <mergeCell ref="A6:M6"/>
    <mergeCell ref="J2:M2"/>
    <mergeCell ref="A4:C4"/>
    <mergeCell ref="A40:C40"/>
    <mergeCell ref="A41:C41"/>
    <mergeCell ref="A42:C42"/>
    <mergeCell ref="K7:M7"/>
    <mergeCell ref="D7:F7"/>
    <mergeCell ref="G7:H7"/>
    <mergeCell ref="I7:J7"/>
    <mergeCell ref="A7:C7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</mergeCells>
  <printOptions horizontalCentered="1"/>
  <pageMargins left="0.75" right="0.75" top="1" bottom="1" header="0" footer="0"/>
  <pageSetup fitToHeight="1" fitToWidth="1" horizontalDpi="300" verticalDpi="300" orientation="landscape" paperSize="9" scale="82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D44" sqref="D44"/>
    </sheetView>
  </sheetViews>
  <sheetFormatPr defaultColWidth="12" defaultRowHeight="15" customHeight="1"/>
  <cols>
    <col min="1" max="1" width="93.16015625" style="80" customWidth="1"/>
    <col min="2" max="2" width="27.16015625" style="80" customWidth="1"/>
    <col min="3" max="16384" width="13.5" style="80" customWidth="1"/>
  </cols>
  <sheetData>
    <row r="1" ht="15" customHeight="1">
      <c r="A1" s="79"/>
    </row>
    <row r="2" spans="1:5" ht="15" customHeight="1">
      <c r="A2" s="4" t="s">
        <v>67</v>
      </c>
      <c r="C2" s="81"/>
      <c r="E2" s="82" t="s">
        <v>0</v>
      </c>
    </row>
    <row r="3" spans="1:5" ht="15" customHeight="1">
      <c r="A3" s="1" t="s">
        <v>435</v>
      </c>
      <c r="B3" s="82"/>
      <c r="C3" s="81"/>
      <c r="E3" s="82"/>
    </row>
    <row r="4" spans="1:5" ht="15" customHeight="1">
      <c r="A4" s="83" t="s">
        <v>432</v>
      </c>
      <c r="C4" s="81"/>
      <c r="E4" s="84" t="s">
        <v>0</v>
      </c>
    </row>
    <row r="5" spans="1:3" ht="12.75">
      <c r="A5" s="85" t="s">
        <v>360</v>
      </c>
      <c r="C5" s="81"/>
    </row>
    <row r="6" ht="15" customHeight="1">
      <c r="A6" s="86" t="s">
        <v>436</v>
      </c>
    </row>
    <row r="7" ht="15" customHeight="1">
      <c r="A7" s="87" t="s">
        <v>83</v>
      </c>
    </row>
    <row r="8" s="88" customFormat="1" ht="15" customHeight="1" thickBot="1">
      <c r="A8" s="116"/>
    </row>
    <row r="9" s="90" customFormat="1" ht="15" customHeight="1" thickTop="1">
      <c r="A9" s="89" t="s">
        <v>14</v>
      </c>
    </row>
    <row r="10" s="92" customFormat="1" ht="15" customHeight="1">
      <c r="A10" s="91"/>
    </row>
    <row r="11" s="92" customFormat="1" ht="15" customHeight="1">
      <c r="A11" s="316" t="s">
        <v>427</v>
      </c>
    </row>
    <row r="12" s="92" customFormat="1" ht="15" customHeight="1">
      <c r="A12" s="91"/>
    </row>
    <row r="13" s="92" customFormat="1" ht="15" customHeight="1">
      <c r="A13" s="91"/>
    </row>
    <row r="14" s="92" customFormat="1" ht="15" customHeight="1">
      <c r="A14" s="91"/>
    </row>
    <row r="15" s="92" customFormat="1" ht="15" customHeight="1">
      <c r="A15" s="91"/>
    </row>
    <row r="16" s="92" customFormat="1" ht="15" customHeight="1">
      <c r="A16" s="91"/>
    </row>
    <row r="17" s="92" customFormat="1" ht="15" customHeight="1">
      <c r="A17" s="91"/>
    </row>
    <row r="18" s="92" customFormat="1" ht="15" customHeight="1">
      <c r="A18" s="91"/>
    </row>
    <row r="19" s="92" customFormat="1" ht="15" customHeight="1" thickBot="1">
      <c r="A19" s="91"/>
    </row>
    <row r="20" ht="15" customHeight="1">
      <c r="A20" s="93" t="s">
        <v>409</v>
      </c>
    </row>
    <row r="21" s="92" customFormat="1" ht="15" customHeight="1">
      <c r="A21" s="91"/>
    </row>
    <row r="22" ht="15" customHeight="1">
      <c r="A22" s="316" t="s">
        <v>427</v>
      </c>
    </row>
    <row r="23" ht="15" customHeight="1">
      <c r="A23" s="91"/>
    </row>
    <row r="24" s="92" customFormat="1" ht="15" customHeight="1">
      <c r="A24" s="91"/>
    </row>
    <row r="25" ht="15" customHeight="1">
      <c r="A25" s="91"/>
    </row>
    <row r="26" ht="15" customHeight="1">
      <c r="A26" s="91"/>
    </row>
    <row r="27" ht="15" customHeight="1">
      <c r="A27" s="91"/>
    </row>
    <row r="28" ht="15" customHeight="1">
      <c r="A28" s="91"/>
    </row>
    <row r="29" ht="15" customHeight="1">
      <c r="A29" s="91"/>
    </row>
    <row r="30" ht="15" customHeight="1" thickBot="1">
      <c r="A30" s="91"/>
    </row>
    <row r="31" ht="15" customHeight="1">
      <c r="A31" s="93" t="s">
        <v>15</v>
      </c>
    </row>
    <row r="32" ht="15" customHeight="1">
      <c r="A32" s="94" t="s">
        <v>437</v>
      </c>
    </row>
    <row r="33" ht="15" customHeight="1">
      <c r="A33" s="94" t="s">
        <v>431</v>
      </c>
    </row>
    <row r="34" ht="15" customHeight="1">
      <c r="A34" s="94" t="s">
        <v>481</v>
      </c>
    </row>
    <row r="35" ht="15" customHeight="1" thickBot="1">
      <c r="A35" s="91"/>
    </row>
    <row r="36" ht="15" customHeight="1">
      <c r="A36" s="93" t="s">
        <v>16</v>
      </c>
    </row>
    <row r="37" ht="15" customHeight="1">
      <c r="A37" s="91"/>
    </row>
    <row r="38" ht="15" customHeight="1">
      <c r="A38" s="94" t="s">
        <v>438</v>
      </c>
    </row>
    <row r="39" ht="15" customHeight="1">
      <c r="A39" s="94" t="s">
        <v>480</v>
      </c>
    </row>
    <row r="40" ht="15" customHeight="1">
      <c r="A40" s="91"/>
    </row>
    <row r="41" ht="15" customHeight="1">
      <c r="A41" s="91" t="s">
        <v>84</v>
      </c>
    </row>
    <row r="42" s="95" customFormat="1" ht="15" customHeight="1">
      <c r="A42" s="94" t="s">
        <v>439</v>
      </c>
    </row>
    <row r="43" s="95" customFormat="1" ht="15" customHeight="1">
      <c r="A43" s="94" t="s">
        <v>440</v>
      </c>
    </row>
    <row r="44" s="95" customFormat="1" ht="15" customHeight="1">
      <c r="A44" s="94" t="s">
        <v>441</v>
      </c>
    </row>
    <row r="45" ht="15" customHeight="1" thickBot="1">
      <c r="A45" s="91"/>
    </row>
    <row r="46" ht="15" customHeight="1">
      <c r="A46" s="93" t="s">
        <v>17</v>
      </c>
    </row>
    <row r="47" ht="15" customHeight="1">
      <c r="A47" s="91"/>
    </row>
    <row r="48" ht="15" customHeight="1">
      <c r="A48" s="91"/>
    </row>
    <row r="49" ht="15" customHeight="1">
      <c r="A49" s="91"/>
    </row>
    <row r="50" ht="15" customHeight="1">
      <c r="A50" s="91"/>
    </row>
    <row r="51" ht="15" customHeight="1" thickBot="1">
      <c r="A51" s="96"/>
    </row>
    <row r="52" ht="15" customHeight="1" thickTop="1"/>
  </sheetData>
  <printOptions horizontalCentered="1"/>
  <pageMargins left="0.7874015748031497" right="0.7874015748031497" top="0.3937007874015748" bottom="0.52" header="0.5118110236220472" footer="0.5118110236220472"/>
  <pageSetup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 topLeftCell="A7">
      <selection activeCell="D44" sqref="D44"/>
    </sheetView>
  </sheetViews>
  <sheetFormatPr defaultColWidth="12" defaultRowHeight="12.75"/>
  <cols>
    <col min="1" max="1" width="6.16015625" style="97" customWidth="1"/>
    <col min="2" max="2" width="60.5" style="97" customWidth="1"/>
    <col min="3" max="3" width="24.16015625" style="97" customWidth="1"/>
    <col min="4" max="16384" width="12" style="97" customWidth="1"/>
  </cols>
  <sheetData>
    <row r="1" spans="1:3" ht="15">
      <c r="A1" s="438" t="s">
        <v>67</v>
      </c>
      <c r="B1" s="444"/>
      <c r="C1" s="444"/>
    </row>
    <row r="2" spans="2:3" ht="12.75">
      <c r="B2" s="446" t="s">
        <v>435</v>
      </c>
      <c r="C2" s="446"/>
    </row>
    <row r="3" spans="2:3" ht="30.75" customHeight="1">
      <c r="B3" s="99" t="s">
        <v>371</v>
      </c>
      <c r="C3" s="100" t="s">
        <v>0</v>
      </c>
    </row>
    <row r="4" ht="12.75">
      <c r="B4" s="98" t="s">
        <v>361</v>
      </c>
    </row>
    <row r="5" ht="26.25" customHeight="1">
      <c r="B5" s="98"/>
    </row>
    <row r="6" spans="2:3" ht="18">
      <c r="B6" s="445" t="s">
        <v>18</v>
      </c>
      <c r="C6" s="445"/>
    </row>
    <row r="7" spans="2:3" ht="18">
      <c r="B7" s="445" t="s">
        <v>442</v>
      </c>
      <c r="C7" s="445"/>
    </row>
    <row r="8" spans="2:3" ht="34.5" customHeight="1" thickBot="1">
      <c r="B8" s="443" t="s">
        <v>19</v>
      </c>
      <c r="C8" s="443"/>
    </row>
    <row r="9" spans="1:3" s="234" customFormat="1" ht="34.5" customHeight="1" thickBot="1" thickTop="1">
      <c r="A9" s="231"/>
      <c r="B9" s="232" t="s">
        <v>85</v>
      </c>
      <c r="C9" s="233" t="s">
        <v>2</v>
      </c>
    </row>
    <row r="10" spans="1:3" ht="16.5" customHeight="1" thickTop="1">
      <c r="A10" s="134"/>
      <c r="B10" s="235" t="s">
        <v>20</v>
      </c>
      <c r="C10" s="317">
        <f>-'Mod. F4.1 - CTA. PERDIDAS Y G '!D24</f>
        <v>260946.88</v>
      </c>
    </row>
    <row r="11" spans="1:3" ht="16.5" customHeight="1">
      <c r="A11" s="134"/>
      <c r="B11" s="236" t="s">
        <v>21</v>
      </c>
      <c r="C11" s="318"/>
    </row>
    <row r="12" spans="1:3" ht="16.5" customHeight="1">
      <c r="A12" s="134"/>
      <c r="B12" s="236" t="s">
        <v>22</v>
      </c>
      <c r="C12" s="318">
        <f>-'Mod. F4.1 - CTA. PERDIDAS Y G '!D25</f>
        <v>81667.19</v>
      </c>
    </row>
    <row r="13" spans="1:3" ht="16.5" customHeight="1">
      <c r="A13" s="134"/>
      <c r="B13" s="236" t="s">
        <v>23</v>
      </c>
      <c r="C13" s="237" t="s">
        <v>0</v>
      </c>
    </row>
    <row r="14" spans="1:3" ht="16.5" customHeight="1">
      <c r="A14" s="134"/>
      <c r="B14" s="236" t="s">
        <v>24</v>
      </c>
      <c r="C14" s="318">
        <f>-'Mod. F4.1 - CTA. PERDIDAS Y G '!H27</f>
        <v>88499.18000000001</v>
      </c>
    </row>
    <row r="15" spans="1:3" ht="16.5" customHeight="1">
      <c r="A15" s="134"/>
      <c r="B15" s="236" t="s">
        <v>25</v>
      </c>
      <c r="C15" s="237" t="s">
        <v>0</v>
      </c>
    </row>
    <row r="16" spans="1:3" ht="16.5" customHeight="1">
      <c r="A16" s="134"/>
      <c r="B16" s="236" t="s">
        <v>26</v>
      </c>
      <c r="C16" s="318">
        <f>-'Mod. F4.1 - CTA. PERDIDAS Y G '!D29</f>
        <v>101677.58</v>
      </c>
    </row>
    <row r="17" spans="1:3" ht="16.5" customHeight="1">
      <c r="A17" s="134"/>
      <c r="B17" s="236" t="s">
        <v>27</v>
      </c>
      <c r="C17" s="237" t="s">
        <v>0</v>
      </c>
    </row>
    <row r="18" spans="1:3" ht="16.5" customHeight="1">
      <c r="A18" s="134"/>
      <c r="B18" s="238" t="s">
        <v>28</v>
      </c>
      <c r="C18" s="319">
        <f>SUM(C10:C17)</f>
        <v>532790.83</v>
      </c>
    </row>
    <row r="19" spans="1:3" ht="16.5" customHeight="1">
      <c r="A19" s="134"/>
      <c r="B19" s="236" t="s">
        <v>29</v>
      </c>
      <c r="C19" s="318">
        <f>-'Mod. F4.1 - CTA. PERDIDAS Y G '!D33</f>
        <v>290987.12</v>
      </c>
    </row>
    <row r="20" spans="1:3" ht="16.5" customHeight="1">
      <c r="A20" s="134"/>
      <c r="B20" s="236" t="s">
        <v>30</v>
      </c>
      <c r="C20" s="237"/>
    </row>
    <row r="21" spans="2:3" s="134" customFormat="1" ht="16.5" customHeight="1" thickBot="1">
      <c r="B21" s="239" t="s">
        <v>31</v>
      </c>
      <c r="C21" s="320">
        <f>SUM(C18:C20)</f>
        <v>823777.95</v>
      </c>
    </row>
    <row r="22" ht="13.5" thickTop="1"/>
  </sheetData>
  <mergeCells count="5">
    <mergeCell ref="B8:C8"/>
    <mergeCell ref="A1:C1"/>
    <mergeCell ref="B6:C6"/>
    <mergeCell ref="B7:C7"/>
    <mergeCell ref="B2:C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0"/>
  <sheetViews>
    <sheetView zoomScale="75" zoomScaleNormal="75" workbookViewId="0" topLeftCell="F10">
      <selection activeCell="D44" sqref="D44"/>
    </sheetView>
  </sheetViews>
  <sheetFormatPr defaultColWidth="12" defaultRowHeight="12.75"/>
  <cols>
    <col min="1" max="1" width="5.33203125" style="3" customWidth="1"/>
    <col min="2" max="2" width="7.5" style="3" customWidth="1"/>
    <col min="3" max="3" width="80.66015625" style="3" customWidth="1"/>
    <col min="4" max="4" width="18.66015625" style="3" bestFit="1" customWidth="1"/>
    <col min="5" max="5" width="20.83203125" style="3" customWidth="1"/>
    <col min="6" max="6" width="6.33203125" style="3" customWidth="1"/>
    <col min="7" max="7" width="87.33203125" style="3" customWidth="1"/>
    <col min="8" max="8" width="17.5" style="3" bestFit="1" customWidth="1"/>
    <col min="9" max="9" width="23.66015625" style="3" customWidth="1"/>
    <col min="10" max="10" width="12" style="3" customWidth="1"/>
    <col min="11" max="11" width="12.5" style="3" bestFit="1" customWidth="1"/>
    <col min="12" max="16384" width="12" style="3" customWidth="1"/>
  </cols>
  <sheetData>
    <row r="1" spans="5:9" ht="23.25" customHeight="1">
      <c r="E1" s="438" t="s">
        <v>67</v>
      </c>
      <c r="F1" s="447"/>
      <c r="G1" s="447"/>
      <c r="H1" s="447"/>
      <c r="I1" s="447"/>
    </row>
    <row r="2" spans="3:9" ht="24" customHeight="1">
      <c r="C2" s="5" t="s">
        <v>421</v>
      </c>
      <c r="H2" s="448" t="s">
        <v>435</v>
      </c>
      <c r="I2" s="422"/>
    </row>
    <row r="3" spans="3:9" ht="25.5" customHeight="1">
      <c r="C3" s="6" t="s">
        <v>362</v>
      </c>
      <c r="I3" s="7"/>
    </row>
    <row r="4" spans="2:9" ht="29.25" customHeight="1">
      <c r="B4" s="8"/>
      <c r="C4" s="78" t="s">
        <v>444</v>
      </c>
      <c r="D4" s="8"/>
      <c r="E4" s="8"/>
      <c r="F4" s="8"/>
      <c r="G4" s="9"/>
      <c r="H4" s="8"/>
      <c r="I4" s="8"/>
    </row>
    <row r="5" spans="2:9" ht="30" customHeight="1" thickBot="1">
      <c r="B5" s="8"/>
      <c r="C5" s="116"/>
      <c r="D5" s="10"/>
      <c r="E5" s="8"/>
      <c r="F5" s="8"/>
      <c r="G5" s="8"/>
      <c r="H5" s="8"/>
      <c r="I5" s="2"/>
    </row>
    <row r="6" spans="1:10" ht="38.25" customHeight="1" thickBot="1" thickTop="1">
      <c r="A6" s="11"/>
      <c r="B6" s="12"/>
      <c r="C6" s="263" t="s">
        <v>245</v>
      </c>
      <c r="D6" s="264">
        <v>2017</v>
      </c>
      <c r="E6" s="264" t="s">
        <v>443</v>
      </c>
      <c r="F6" s="168"/>
      <c r="G6" s="263" t="s">
        <v>245</v>
      </c>
      <c r="H6" s="264">
        <v>2017</v>
      </c>
      <c r="I6" s="264" t="s">
        <v>443</v>
      </c>
      <c r="J6" s="13"/>
    </row>
    <row r="7" spans="1:11" ht="16.5" thickTop="1">
      <c r="A7" s="11"/>
      <c r="B7" s="141"/>
      <c r="C7" s="140"/>
      <c r="D7" s="265"/>
      <c r="E7" s="266"/>
      <c r="F7" s="143"/>
      <c r="G7" s="142"/>
      <c r="H7" s="300"/>
      <c r="I7" s="267"/>
      <c r="J7" s="11"/>
      <c r="K7" s="13"/>
    </row>
    <row r="8" spans="1:11" ht="15.75">
      <c r="A8" s="11"/>
      <c r="B8" s="144" t="s">
        <v>194</v>
      </c>
      <c r="C8" s="145"/>
      <c r="D8" s="268"/>
      <c r="E8" s="269"/>
      <c r="F8" s="152"/>
      <c r="G8" s="151" t="s">
        <v>215</v>
      </c>
      <c r="H8" s="268">
        <v>0</v>
      </c>
      <c r="I8" s="285">
        <v>0</v>
      </c>
      <c r="J8" s="11"/>
      <c r="K8" s="13"/>
    </row>
    <row r="9" spans="1:11" ht="15.75">
      <c r="A9" s="11"/>
      <c r="B9" s="174" t="s">
        <v>374</v>
      </c>
      <c r="C9" s="149" t="s">
        <v>375</v>
      </c>
      <c r="D9" s="270">
        <f>SUM(D10:D11)</f>
        <v>395149.15</v>
      </c>
      <c r="E9" s="273">
        <f>SUM(E10:E11)</f>
        <v>406511.42</v>
      </c>
      <c r="F9" s="152"/>
      <c r="G9" s="151" t="s">
        <v>376</v>
      </c>
      <c r="H9" s="268">
        <v>0</v>
      </c>
      <c r="I9" s="285">
        <v>0</v>
      </c>
      <c r="J9" s="11"/>
      <c r="K9" s="13"/>
    </row>
    <row r="10" spans="1:11" ht="14.25">
      <c r="A10" s="11"/>
      <c r="B10" s="152"/>
      <c r="C10" s="153" t="s">
        <v>32</v>
      </c>
      <c r="D10" s="268">
        <v>0</v>
      </c>
      <c r="E10" s="269">
        <v>0</v>
      </c>
      <c r="F10" s="152"/>
      <c r="G10" s="151" t="s">
        <v>377</v>
      </c>
      <c r="H10" s="268">
        <v>0</v>
      </c>
      <c r="I10" s="285">
        <v>0</v>
      </c>
      <c r="J10" s="11"/>
      <c r="K10" s="13"/>
    </row>
    <row r="11" spans="1:11" ht="15" customHeight="1">
      <c r="A11" s="11"/>
      <c r="B11" s="152"/>
      <c r="C11" s="153" t="s">
        <v>33</v>
      </c>
      <c r="D11" s="268">
        <v>395149.15</v>
      </c>
      <c r="E11" s="269">
        <v>406511.42</v>
      </c>
      <c r="F11" s="152"/>
      <c r="G11" s="151" t="s">
        <v>378</v>
      </c>
      <c r="H11" s="268">
        <v>0</v>
      </c>
      <c r="I11" s="285">
        <v>0</v>
      </c>
      <c r="J11" s="11"/>
      <c r="K11" s="13"/>
    </row>
    <row r="12" spans="1:11" ht="15" customHeight="1">
      <c r="A12" s="11"/>
      <c r="B12" s="146" t="s">
        <v>223</v>
      </c>
      <c r="C12" s="147"/>
      <c r="D12" s="270">
        <v>0</v>
      </c>
      <c r="E12" s="271">
        <v>0</v>
      </c>
      <c r="F12" s="146" t="s">
        <v>379</v>
      </c>
      <c r="G12" s="280" t="s">
        <v>380</v>
      </c>
      <c r="H12" s="270">
        <v>0</v>
      </c>
      <c r="I12" s="283">
        <v>0</v>
      </c>
      <c r="J12" s="11"/>
      <c r="K12" s="13"/>
    </row>
    <row r="13" spans="1:11" ht="15" customHeight="1">
      <c r="A13" s="11"/>
      <c r="B13" s="171"/>
      <c r="C13" s="173" t="s">
        <v>224</v>
      </c>
      <c r="D13" s="268">
        <v>0</v>
      </c>
      <c r="E13" s="272">
        <v>0</v>
      </c>
      <c r="F13" s="6" t="s">
        <v>381</v>
      </c>
      <c r="G13" s="292" t="s">
        <v>382</v>
      </c>
      <c r="H13" s="268">
        <v>0</v>
      </c>
      <c r="I13" s="285">
        <v>0</v>
      </c>
      <c r="J13" s="11"/>
      <c r="K13" s="13"/>
    </row>
    <row r="14" spans="1:11" ht="15">
      <c r="A14" s="11"/>
      <c r="B14" s="146" t="s">
        <v>195</v>
      </c>
      <c r="C14" s="154"/>
      <c r="D14" s="270">
        <v>0</v>
      </c>
      <c r="E14" s="273">
        <v>0</v>
      </c>
      <c r="F14" s="146"/>
      <c r="G14" s="293" t="s">
        <v>383</v>
      </c>
      <c r="H14" s="268">
        <v>0</v>
      </c>
      <c r="I14" s="285">
        <v>0</v>
      </c>
      <c r="J14" s="11"/>
      <c r="K14" s="13"/>
    </row>
    <row r="15" spans="1:11" ht="15">
      <c r="A15" s="11"/>
      <c r="B15" s="146" t="s">
        <v>196</v>
      </c>
      <c r="C15" s="149"/>
      <c r="D15" s="270">
        <f>+D16</f>
        <v>0</v>
      </c>
      <c r="E15" s="273">
        <f>+E16</f>
        <v>0</v>
      </c>
      <c r="F15" s="152"/>
      <c r="G15" s="293" t="s">
        <v>384</v>
      </c>
      <c r="H15" s="268">
        <v>0</v>
      </c>
      <c r="I15" s="285">
        <v>0</v>
      </c>
      <c r="J15" s="11"/>
      <c r="K15" s="13"/>
    </row>
    <row r="16" spans="1:11" ht="14.25">
      <c r="A16" s="11"/>
      <c r="B16" s="152"/>
      <c r="C16" s="153" t="s">
        <v>197</v>
      </c>
      <c r="D16" s="268">
        <v>0</v>
      </c>
      <c r="E16" s="269">
        <v>0</v>
      </c>
      <c r="F16" s="152"/>
      <c r="G16" s="293" t="s">
        <v>385</v>
      </c>
      <c r="H16" s="268">
        <v>0</v>
      </c>
      <c r="I16" s="285">
        <v>0</v>
      </c>
      <c r="J16" s="11"/>
      <c r="K16" s="13"/>
    </row>
    <row r="17" spans="1:11" ht="15">
      <c r="A17" s="11"/>
      <c r="B17" s="152"/>
      <c r="C17" s="155" t="s">
        <v>198</v>
      </c>
      <c r="D17" s="268">
        <v>0</v>
      </c>
      <c r="E17" s="269">
        <v>0</v>
      </c>
      <c r="F17" s="146">
        <v>13</v>
      </c>
      <c r="G17" s="292" t="s">
        <v>386</v>
      </c>
      <c r="H17" s="270">
        <f>+H18+H19</f>
        <v>0</v>
      </c>
      <c r="I17" s="371">
        <f>SUM(I18:I19)</f>
        <v>-355328.67</v>
      </c>
      <c r="J17" s="11"/>
      <c r="K17" s="13"/>
    </row>
    <row r="18" spans="1:11" ht="14.25">
      <c r="A18" s="11"/>
      <c r="B18" s="152"/>
      <c r="C18" s="153" t="s">
        <v>199</v>
      </c>
      <c r="D18" s="268">
        <v>0</v>
      </c>
      <c r="E18" s="272">
        <v>0</v>
      </c>
      <c r="G18" s="294" t="s">
        <v>410</v>
      </c>
      <c r="H18" s="268">
        <v>0</v>
      </c>
      <c r="I18" s="277">
        <v>-368566.42</v>
      </c>
      <c r="J18" s="11"/>
      <c r="K18" s="13"/>
    </row>
    <row r="19" spans="1:11" ht="14.25">
      <c r="A19" s="11"/>
      <c r="B19" s="152"/>
      <c r="C19" s="153" t="s">
        <v>200</v>
      </c>
      <c r="D19" s="268">
        <v>0</v>
      </c>
      <c r="E19" s="272">
        <v>0</v>
      </c>
      <c r="F19" s="274"/>
      <c r="G19" s="294" t="s">
        <v>411</v>
      </c>
      <c r="H19" s="268">
        <v>0</v>
      </c>
      <c r="I19" s="277">
        <v>13237.75</v>
      </c>
      <c r="J19" s="11"/>
      <c r="K19" s="13"/>
    </row>
    <row r="20" spans="1:11" ht="15" customHeight="1">
      <c r="A20" s="11"/>
      <c r="B20" s="146" t="s">
        <v>201</v>
      </c>
      <c r="C20" s="149"/>
      <c r="D20" s="270">
        <f>SUM(D21:D22)</f>
        <v>657847.87</v>
      </c>
      <c r="E20" s="271">
        <f>SUM(E21:E22)</f>
        <v>401104.04</v>
      </c>
      <c r="F20" s="276"/>
      <c r="G20" s="201" t="s">
        <v>225</v>
      </c>
      <c r="H20" s="284">
        <f>+D9+D12+D14+D15+D20+D23+D27+D33+D37+D38+D39+H12+H13+H17</f>
        <v>271585.93999999994</v>
      </c>
      <c r="I20" s="284">
        <f>+E9+E12+E14+E15+E20+E23+E27+E33+E37+E38+E39+I12+I13+I17</f>
        <v>-367938.27</v>
      </c>
      <c r="J20" s="11"/>
      <c r="K20" s="13"/>
    </row>
    <row r="21" spans="1:11" ht="15" customHeight="1">
      <c r="A21" s="11"/>
      <c r="B21" s="152"/>
      <c r="C21" s="153" t="s">
        <v>202</v>
      </c>
      <c r="D21" s="268">
        <v>0</v>
      </c>
      <c r="E21" s="272">
        <v>2892.56</v>
      </c>
      <c r="F21" s="6">
        <v>14</v>
      </c>
      <c r="G21" s="292" t="s">
        <v>387</v>
      </c>
      <c r="H21" s="284">
        <f>SUM(H22:H24)</f>
        <v>1637.93</v>
      </c>
      <c r="I21" s="275">
        <f>+I23</f>
        <v>686.4</v>
      </c>
      <c r="J21" s="11"/>
      <c r="K21" s="13"/>
    </row>
    <row r="22" spans="1:11" ht="15" customHeight="1">
      <c r="A22" s="11"/>
      <c r="B22" s="152"/>
      <c r="C22" s="155" t="s">
        <v>203</v>
      </c>
      <c r="D22" s="268">
        <v>657847.87</v>
      </c>
      <c r="E22" s="272">
        <v>398211.48</v>
      </c>
      <c r="G22" s="151" t="s">
        <v>216</v>
      </c>
      <c r="H22" s="281">
        <v>0</v>
      </c>
      <c r="I22" s="277">
        <v>0</v>
      </c>
      <c r="J22" s="11"/>
      <c r="K22" s="13"/>
    </row>
    <row r="23" spans="1:11" ht="15">
      <c r="A23" s="11"/>
      <c r="B23" s="146" t="s">
        <v>204</v>
      </c>
      <c r="C23" s="149"/>
      <c r="D23" s="270">
        <f>SUM(D24:D26)</f>
        <v>-342614.07</v>
      </c>
      <c r="E23" s="271">
        <f>SUM(E24:E26)</f>
        <v>-343152.20999999996</v>
      </c>
      <c r="G23" s="151" t="s">
        <v>220</v>
      </c>
      <c r="H23" s="281">
        <v>1637.93</v>
      </c>
      <c r="I23" s="277">
        <v>686.4</v>
      </c>
      <c r="J23" s="11"/>
      <c r="K23" s="13"/>
    </row>
    <row r="24" spans="1:11" ht="14.25">
      <c r="A24" s="11"/>
      <c r="B24" s="146"/>
      <c r="C24" s="153" t="s">
        <v>205</v>
      </c>
      <c r="D24" s="268">
        <v>-260946.88</v>
      </c>
      <c r="E24" s="272">
        <v>-259060.24</v>
      </c>
      <c r="G24" s="294" t="s">
        <v>388</v>
      </c>
      <c r="H24" s="281">
        <v>0</v>
      </c>
      <c r="I24" s="277">
        <v>0</v>
      </c>
      <c r="J24" s="11"/>
      <c r="K24" s="13"/>
    </row>
    <row r="25" spans="1:11" ht="15">
      <c r="A25" s="11"/>
      <c r="B25" s="152"/>
      <c r="C25" s="153" t="s">
        <v>34</v>
      </c>
      <c r="D25" s="268">
        <v>-81667.19</v>
      </c>
      <c r="E25" s="269">
        <v>-84091.97</v>
      </c>
      <c r="F25" s="146" t="s">
        <v>389</v>
      </c>
      <c r="G25" s="278" t="s">
        <v>390</v>
      </c>
      <c r="H25" s="284">
        <f>+H26+H27+H28</f>
        <v>-88499.18000000001</v>
      </c>
      <c r="I25" s="275">
        <f>+I26+I27+I28</f>
        <v>-58366.2</v>
      </c>
      <c r="J25" s="11"/>
      <c r="K25" s="279"/>
    </row>
    <row r="26" spans="1:11" ht="14.25">
      <c r="A26" s="11"/>
      <c r="B26" s="152"/>
      <c r="C26" s="153" t="s">
        <v>206</v>
      </c>
      <c r="D26" s="268">
        <v>0</v>
      </c>
      <c r="E26" s="272">
        <v>0</v>
      </c>
      <c r="G26" s="151" t="s">
        <v>217</v>
      </c>
      <c r="H26" s="281">
        <v>0</v>
      </c>
      <c r="I26" s="277">
        <v>0</v>
      </c>
      <c r="J26" s="11"/>
      <c r="K26" s="279"/>
    </row>
    <row r="27" spans="1:10" s="13" customFormat="1" ht="15">
      <c r="A27" s="11"/>
      <c r="B27" s="146" t="s">
        <v>207</v>
      </c>
      <c r="C27" s="149"/>
      <c r="D27" s="270">
        <f>SUM(D28:D32)</f>
        <v>-212877.58000000002</v>
      </c>
      <c r="E27" s="273">
        <f>SUM(E28:E32)</f>
        <v>-321786.08</v>
      </c>
      <c r="F27" s="150"/>
      <c r="G27" s="151" t="s">
        <v>391</v>
      </c>
      <c r="H27" s="281">
        <f>-88188.8-310.38</f>
        <v>-88499.18000000001</v>
      </c>
      <c r="I27" s="277">
        <v>-58366.2</v>
      </c>
      <c r="J27" s="11"/>
    </row>
    <row r="28" spans="1:10" s="13" customFormat="1" ht="16.5" customHeight="1">
      <c r="A28" s="11"/>
      <c r="B28" s="152"/>
      <c r="C28" s="153" t="s">
        <v>35</v>
      </c>
      <c r="D28" s="268">
        <v>-111200</v>
      </c>
      <c r="E28" s="269">
        <v>-131094.69</v>
      </c>
      <c r="F28" s="150"/>
      <c r="G28" s="151" t="s">
        <v>218</v>
      </c>
      <c r="H28" s="281">
        <v>0</v>
      </c>
      <c r="I28" s="277">
        <v>0</v>
      </c>
      <c r="J28" s="11"/>
    </row>
    <row r="29" spans="1:11" ht="14.25" customHeight="1">
      <c r="A29" s="11"/>
      <c r="B29" s="152"/>
      <c r="C29" s="153" t="s">
        <v>208</v>
      </c>
      <c r="D29" s="268">
        <v>-101677.58</v>
      </c>
      <c r="E29" s="269">
        <v>-116161.03</v>
      </c>
      <c r="F29" s="146" t="s">
        <v>392</v>
      </c>
      <c r="G29" s="147" t="s">
        <v>393</v>
      </c>
      <c r="H29" s="284">
        <v>0</v>
      </c>
      <c r="I29" s="275">
        <v>0</v>
      </c>
      <c r="J29" s="11"/>
      <c r="K29" s="13"/>
    </row>
    <row r="30" spans="1:11" ht="15">
      <c r="A30" s="11"/>
      <c r="B30" s="152"/>
      <c r="C30" s="153" t="s">
        <v>222</v>
      </c>
      <c r="D30" s="268">
        <v>0</v>
      </c>
      <c r="E30" s="269">
        <v>-74530.36</v>
      </c>
      <c r="F30" s="212">
        <v>17</v>
      </c>
      <c r="G30" s="292" t="s">
        <v>394</v>
      </c>
      <c r="H30" s="284">
        <v>0</v>
      </c>
      <c r="I30" s="275">
        <v>0</v>
      </c>
      <c r="J30" s="11"/>
      <c r="K30" s="13"/>
    </row>
    <row r="31" spans="1:11" ht="15">
      <c r="A31" s="11"/>
      <c r="B31" s="152"/>
      <c r="C31" s="172" t="s">
        <v>221</v>
      </c>
      <c r="D31" s="268">
        <v>0</v>
      </c>
      <c r="E31" s="269">
        <v>0</v>
      </c>
      <c r="F31" s="146">
        <v>18</v>
      </c>
      <c r="G31" s="280" t="s">
        <v>395</v>
      </c>
      <c r="H31" s="284">
        <v>0</v>
      </c>
      <c r="I31" s="275">
        <v>0</v>
      </c>
      <c r="J31" s="11"/>
      <c r="K31" s="13"/>
    </row>
    <row r="32" spans="1:11" ht="13.5" customHeight="1">
      <c r="A32" s="11"/>
      <c r="B32" s="11"/>
      <c r="C32" s="153" t="s">
        <v>209</v>
      </c>
      <c r="D32" s="268">
        <v>0</v>
      </c>
      <c r="E32" s="272">
        <v>0</v>
      </c>
      <c r="F32" s="6">
        <v>19</v>
      </c>
      <c r="G32" s="147" t="s">
        <v>396</v>
      </c>
      <c r="H32" s="284">
        <v>0</v>
      </c>
      <c r="I32" s="275">
        <v>0</v>
      </c>
      <c r="J32" s="11"/>
      <c r="K32" s="13"/>
    </row>
    <row r="33" spans="1:11" ht="16.5" customHeight="1">
      <c r="A33" s="11"/>
      <c r="B33" s="146" t="s">
        <v>210</v>
      </c>
      <c r="C33" s="149"/>
      <c r="D33" s="270">
        <f>SUM(D34:D36)</f>
        <v>-290987.12</v>
      </c>
      <c r="E33" s="273">
        <f>+E34+E35+E36</f>
        <v>-296485.5</v>
      </c>
      <c r="F33" s="282"/>
      <c r="G33" s="201" t="s">
        <v>397</v>
      </c>
      <c r="H33" s="284">
        <f>+H21+H25</f>
        <v>-86861.25000000001</v>
      </c>
      <c r="I33" s="284">
        <f>+I21+I25</f>
        <v>-57679.799999999996</v>
      </c>
      <c r="J33" s="11"/>
      <c r="K33" s="13"/>
    </row>
    <row r="34" spans="1:11" ht="16.5" customHeight="1">
      <c r="A34" s="11"/>
      <c r="B34" s="146"/>
      <c r="C34" s="153" t="s">
        <v>398</v>
      </c>
      <c r="D34" s="268">
        <v>0</v>
      </c>
      <c r="E34" s="269">
        <v>0</v>
      </c>
      <c r="F34" s="146"/>
      <c r="G34" s="201" t="s">
        <v>399</v>
      </c>
      <c r="H34" s="284">
        <f>+H33+H20</f>
        <v>184724.68999999994</v>
      </c>
      <c r="I34" s="284">
        <f>+I33+I20</f>
        <v>-425618.07</v>
      </c>
      <c r="J34" s="11"/>
      <c r="K34" s="13"/>
    </row>
    <row r="35" spans="1:11" ht="16.5" customHeight="1">
      <c r="A35" s="11"/>
      <c r="B35" s="146"/>
      <c r="C35" s="153" t="s">
        <v>400</v>
      </c>
      <c r="D35" s="268">
        <v>-7644.91</v>
      </c>
      <c r="E35" s="285">
        <v>-9664.83</v>
      </c>
      <c r="F35" s="146">
        <v>20</v>
      </c>
      <c r="G35" s="147" t="s">
        <v>401</v>
      </c>
      <c r="H35" s="284">
        <v>0</v>
      </c>
      <c r="I35" s="284">
        <v>0</v>
      </c>
      <c r="J35" s="11"/>
      <c r="K35" s="13"/>
    </row>
    <row r="36" spans="1:11" ht="16.5" customHeight="1">
      <c r="A36" s="11"/>
      <c r="B36" s="146"/>
      <c r="C36" s="153" t="s">
        <v>402</v>
      </c>
      <c r="D36" s="268">
        <v>-283342.21</v>
      </c>
      <c r="E36" s="285">
        <v>-286820.67</v>
      </c>
      <c r="F36" s="154"/>
      <c r="G36" s="201" t="s">
        <v>403</v>
      </c>
      <c r="H36" s="281"/>
      <c r="I36" s="281"/>
      <c r="J36" s="11"/>
      <c r="K36" s="13"/>
    </row>
    <row r="37" spans="1:11" ht="15" customHeight="1">
      <c r="A37" s="11"/>
      <c r="B37" s="146" t="s">
        <v>211</v>
      </c>
      <c r="C37" s="154"/>
      <c r="D37" s="270">
        <v>141205.92</v>
      </c>
      <c r="E37" s="283">
        <v>141198.73</v>
      </c>
      <c r="F37" s="156"/>
      <c r="G37" s="201" t="s">
        <v>404</v>
      </c>
      <c r="H37" s="284">
        <f>+H34+H35</f>
        <v>184724.68999999994</v>
      </c>
      <c r="I37" s="284">
        <f>+I34+I35</f>
        <v>-425618.07</v>
      </c>
      <c r="J37" s="11"/>
      <c r="K37" s="13"/>
    </row>
    <row r="38" spans="1:11" ht="13.5" customHeight="1">
      <c r="A38" s="11"/>
      <c r="B38" s="146" t="s">
        <v>213</v>
      </c>
      <c r="C38" s="149"/>
      <c r="D38" s="270">
        <v>0</v>
      </c>
      <c r="E38" s="283">
        <v>0</v>
      </c>
      <c r="F38" s="11"/>
      <c r="G38" s="295" t="s">
        <v>219</v>
      </c>
      <c r="H38" s="284"/>
      <c r="I38" s="284"/>
      <c r="J38" s="11"/>
      <c r="K38" s="13"/>
    </row>
    <row r="39" spans="1:11" ht="15" customHeight="1">
      <c r="A39" s="11"/>
      <c r="B39" s="146" t="s">
        <v>212</v>
      </c>
      <c r="C39" s="154"/>
      <c r="D39" s="270">
        <f>SUM(D40:D44)</f>
        <v>-76138.23</v>
      </c>
      <c r="E39" s="283">
        <v>0</v>
      </c>
      <c r="F39" s="282">
        <v>21</v>
      </c>
      <c r="G39" s="147" t="s">
        <v>405</v>
      </c>
      <c r="H39" s="286">
        <v>0</v>
      </c>
      <c r="I39" s="286">
        <v>0</v>
      </c>
      <c r="J39" s="11"/>
      <c r="K39" s="13"/>
    </row>
    <row r="40" spans="1:11" ht="15" customHeight="1">
      <c r="A40" s="11"/>
      <c r="B40" s="146"/>
      <c r="C40" s="153" t="s">
        <v>214</v>
      </c>
      <c r="D40" s="268">
        <v>0</v>
      </c>
      <c r="E40" s="285">
        <v>0</v>
      </c>
      <c r="F40" s="13"/>
      <c r="G40" s="201" t="s">
        <v>406</v>
      </c>
      <c r="H40" s="286">
        <f>+H37+H39</f>
        <v>184724.68999999994</v>
      </c>
      <c r="I40" s="286">
        <f>+I37+I39</f>
        <v>-425618.07</v>
      </c>
      <c r="J40" s="11"/>
      <c r="K40" s="13"/>
    </row>
    <row r="41" spans="1:11" ht="15" customHeight="1">
      <c r="A41" s="11"/>
      <c r="B41" s="146"/>
      <c r="C41" s="153" t="s">
        <v>376</v>
      </c>
      <c r="D41" s="268">
        <v>0</v>
      </c>
      <c r="E41" s="285">
        <v>0</v>
      </c>
      <c r="G41" s="294"/>
      <c r="H41" s="288"/>
      <c r="I41" s="297"/>
      <c r="J41" s="11"/>
      <c r="K41" s="13"/>
    </row>
    <row r="42" spans="1:11" ht="15" customHeight="1">
      <c r="A42" s="11"/>
      <c r="B42" s="146"/>
      <c r="C42" s="153" t="s">
        <v>377</v>
      </c>
      <c r="D42" s="268">
        <v>-76138.23</v>
      </c>
      <c r="E42" s="285">
        <v>0</v>
      </c>
      <c r="F42" s="154"/>
      <c r="G42" s="294"/>
      <c r="H42" s="288"/>
      <c r="I42" s="297"/>
      <c r="J42" s="11"/>
      <c r="K42" s="13"/>
    </row>
    <row r="43" spans="1:11" ht="15" customHeight="1">
      <c r="A43" s="11"/>
      <c r="B43" s="146"/>
      <c r="C43" s="153" t="s">
        <v>378</v>
      </c>
      <c r="D43" s="268">
        <v>0</v>
      </c>
      <c r="E43" s="285">
        <v>0</v>
      </c>
      <c r="F43" s="13"/>
      <c r="G43" s="147"/>
      <c r="H43" s="288"/>
      <c r="I43" s="297"/>
      <c r="J43" s="11"/>
      <c r="K43" s="13"/>
    </row>
    <row r="44" spans="1:11" ht="15.75" customHeight="1" thickBot="1">
      <c r="A44" s="11"/>
      <c r="B44" s="15"/>
      <c r="C44" s="15"/>
      <c r="D44" s="15"/>
      <c r="E44" s="289"/>
      <c r="F44" s="15"/>
      <c r="G44" s="296"/>
      <c r="H44" s="290"/>
      <c r="I44" s="299"/>
      <c r="J44" s="11"/>
      <c r="K44" s="13"/>
    </row>
    <row r="45" spans="3:11" ht="15.75" customHeight="1" thickTop="1">
      <c r="C45" s="13"/>
      <c r="D45" s="13"/>
      <c r="E45" s="13"/>
      <c r="F45" s="13"/>
      <c r="G45" s="13"/>
      <c r="H45" s="291"/>
      <c r="I45" s="13"/>
      <c r="J45" s="13"/>
      <c r="K45" s="13"/>
    </row>
    <row r="46" spans="3:11" ht="15.75" customHeight="1">
      <c r="C46" s="13"/>
      <c r="D46" s="279"/>
      <c r="E46" s="13"/>
      <c r="F46" s="13"/>
      <c r="H46" s="13"/>
      <c r="I46" s="279"/>
      <c r="J46" s="13"/>
      <c r="K46" s="13"/>
    </row>
    <row r="47" spans="3:11" ht="15.75" customHeight="1">
      <c r="C47" s="13"/>
      <c r="D47" s="279"/>
      <c r="E47" s="13"/>
      <c r="F47" s="13"/>
      <c r="H47" s="13"/>
      <c r="I47" s="279"/>
      <c r="J47" s="13"/>
      <c r="K47" s="13"/>
    </row>
    <row r="48" spans="3:11" ht="15.75" customHeight="1">
      <c r="C48" s="13"/>
      <c r="D48" s="13"/>
      <c r="E48" s="13"/>
      <c r="F48" s="13"/>
      <c r="H48" s="13"/>
      <c r="I48" s="13"/>
      <c r="J48" s="13"/>
      <c r="K48" s="13"/>
    </row>
    <row r="49" spans="3:11" ht="15.75" customHeight="1">
      <c r="C49" s="13"/>
      <c r="D49" s="13"/>
      <c r="E49" s="13"/>
      <c r="F49" s="13"/>
      <c r="H49" s="13"/>
      <c r="I49" s="13"/>
      <c r="J49" s="13"/>
      <c r="K49" s="13"/>
    </row>
    <row r="50" spans="3:11" ht="15.75" customHeight="1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5.75" customHeight="1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5.75" customHeight="1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5.75" customHeight="1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5.75" customHeight="1">
      <c r="C54" s="13"/>
      <c r="D54" s="13"/>
      <c r="E54" s="13"/>
      <c r="G54" s="13"/>
      <c r="H54" s="13"/>
      <c r="I54" s="13"/>
      <c r="J54" s="13"/>
      <c r="K54" s="13"/>
    </row>
    <row r="55" spans="3:11" ht="15.75" customHeight="1">
      <c r="C55" s="13"/>
      <c r="D55" s="13"/>
      <c r="E55" s="13"/>
      <c r="G55" s="13"/>
      <c r="H55" s="13"/>
      <c r="I55" s="13"/>
      <c r="J55" s="13"/>
      <c r="K55" s="13"/>
    </row>
    <row r="56" spans="4:11" ht="18" customHeight="1">
      <c r="D56" s="13"/>
      <c r="E56" s="13"/>
      <c r="G56" s="13"/>
      <c r="H56" s="13"/>
      <c r="I56" s="13"/>
      <c r="J56" s="13"/>
      <c r="K56" s="13"/>
    </row>
    <row r="57" spans="7:11" ht="18.75" customHeight="1">
      <c r="G57" s="13"/>
      <c r="J57" s="13"/>
      <c r="K57" s="13"/>
    </row>
    <row r="58" spans="6:11" ht="15" customHeight="1">
      <c r="F58" s="13"/>
      <c r="G58" s="13"/>
      <c r="J58" s="13"/>
      <c r="K58" s="13"/>
    </row>
    <row r="59" spans="6:11" ht="15" customHeight="1">
      <c r="F59" s="13"/>
      <c r="G59" s="13"/>
      <c r="J59" s="13"/>
      <c r="K59" s="13"/>
    </row>
    <row r="60" spans="1:12" s="15" customFormat="1" ht="13.5" thickBot="1">
      <c r="A60" s="3"/>
      <c r="B60" s="3"/>
      <c r="C60" s="3"/>
      <c r="D60" s="3"/>
      <c r="E60" s="3"/>
      <c r="F60" s="13"/>
      <c r="G60" s="13"/>
      <c r="H60" s="3"/>
      <c r="I60" s="3"/>
      <c r="J60" s="13"/>
      <c r="K60" s="13"/>
      <c r="L60" s="3"/>
    </row>
    <row r="61" spans="6:11" ht="13.5" thickTop="1">
      <c r="F61" s="13"/>
      <c r="G61" s="13"/>
      <c r="J61" s="13"/>
      <c r="K61" s="13"/>
    </row>
    <row r="62" spans="6:11" ht="12.75">
      <c r="F62" s="13"/>
      <c r="G62" s="13"/>
      <c r="J62" s="13"/>
      <c r="K62" s="13"/>
    </row>
    <row r="63" spans="6:11" ht="12.75">
      <c r="F63" s="13"/>
      <c r="G63" s="13"/>
      <c r="J63" s="13"/>
      <c r="K63" s="13"/>
    </row>
    <row r="64" spans="6:11" ht="12.75">
      <c r="F64" s="13"/>
      <c r="G64" s="13"/>
      <c r="J64" s="13"/>
      <c r="K64" s="13"/>
    </row>
    <row r="65" spans="6:11" ht="12.75">
      <c r="F65" s="13"/>
      <c r="G65" s="13"/>
      <c r="J65" s="13"/>
      <c r="K65" s="13"/>
    </row>
    <row r="66" spans="6:11" ht="12.75">
      <c r="F66" s="13"/>
      <c r="G66" s="13"/>
      <c r="J66" s="13"/>
      <c r="K66" s="13"/>
    </row>
    <row r="67" spans="6:11" ht="12.75">
      <c r="F67" s="13"/>
      <c r="G67" s="13"/>
      <c r="J67" s="13"/>
      <c r="K67" s="13"/>
    </row>
    <row r="68" spans="6:11" ht="12.75">
      <c r="F68" s="13"/>
      <c r="G68" s="13"/>
      <c r="J68" s="13"/>
      <c r="K68" s="13"/>
    </row>
    <row r="69" spans="6:7" ht="12.75">
      <c r="F69" s="13"/>
      <c r="G69" s="13"/>
    </row>
    <row r="70" spans="6:7" ht="12.75">
      <c r="F70" s="13"/>
      <c r="G70" s="13"/>
    </row>
    <row r="71" spans="6:7" ht="12.75">
      <c r="F71" s="13"/>
      <c r="G71" s="13"/>
    </row>
    <row r="72" spans="6:7" ht="12.75">
      <c r="F72" s="13"/>
      <c r="G72" s="13"/>
    </row>
    <row r="73" spans="6:7" ht="12.75">
      <c r="F73" s="13"/>
      <c r="G73" s="13"/>
    </row>
    <row r="74" spans="6:7" ht="12.75">
      <c r="F74" s="13"/>
      <c r="G74" s="13"/>
    </row>
    <row r="75" spans="6:7" ht="12.75">
      <c r="F75" s="13"/>
      <c r="G75" s="13"/>
    </row>
    <row r="76" ht="12.75">
      <c r="F76" s="13"/>
    </row>
    <row r="77" ht="12.75">
      <c r="F77" s="13"/>
    </row>
    <row r="78" ht="12.75">
      <c r="F78" s="13"/>
    </row>
    <row r="79" ht="12.75">
      <c r="F79" s="13"/>
    </row>
    <row r="80" ht="12.75">
      <c r="F80" s="13"/>
    </row>
    <row r="81" ht="12.75">
      <c r="F81" s="13"/>
    </row>
    <row r="82" ht="12.75">
      <c r="F82" s="13"/>
    </row>
    <row r="83" ht="12.75">
      <c r="F83" s="13"/>
    </row>
    <row r="84" ht="12.75">
      <c r="F84" s="13"/>
    </row>
    <row r="85" ht="12.75">
      <c r="F85" s="13"/>
    </row>
    <row r="86" ht="12.75">
      <c r="F86" s="13"/>
    </row>
    <row r="87" ht="12.75">
      <c r="F87" s="13"/>
    </row>
    <row r="88" ht="12.75">
      <c r="F88" s="13"/>
    </row>
    <row r="89" ht="12.75">
      <c r="F89" s="13"/>
    </row>
    <row r="90" ht="12.75">
      <c r="F90" s="13"/>
    </row>
    <row r="91" ht="12.75">
      <c r="F91" s="13"/>
    </row>
    <row r="92" ht="12.75">
      <c r="F92" s="13"/>
    </row>
    <row r="93" ht="12.75">
      <c r="F93" s="13"/>
    </row>
    <row r="94" ht="12.75">
      <c r="F94" s="13"/>
    </row>
    <row r="95" ht="12.75">
      <c r="F95" s="13"/>
    </row>
    <row r="96" ht="12.75">
      <c r="F96" s="13"/>
    </row>
    <row r="97" ht="12.75">
      <c r="F97" s="13"/>
    </row>
    <row r="98" ht="12.75">
      <c r="F98" s="13"/>
    </row>
    <row r="99" ht="12.75">
      <c r="F99" s="13"/>
    </row>
    <row r="100" ht="12.75">
      <c r="F100" s="13"/>
    </row>
    <row r="101" ht="12.75">
      <c r="F101" s="13"/>
    </row>
    <row r="102" ht="12.75">
      <c r="F102" s="13"/>
    </row>
    <row r="103" ht="12.75">
      <c r="F103" s="13"/>
    </row>
    <row r="104" ht="12.75">
      <c r="F104" s="13"/>
    </row>
    <row r="105" ht="12.75">
      <c r="F105" s="13"/>
    </row>
    <row r="106" ht="12.75">
      <c r="F106" s="13"/>
    </row>
    <row r="107" ht="12.75">
      <c r="F107" s="13"/>
    </row>
    <row r="108" ht="12.75">
      <c r="F108" s="13"/>
    </row>
    <row r="109" ht="12.75">
      <c r="F109" s="13"/>
    </row>
    <row r="110" ht="12.75">
      <c r="F110" s="13"/>
    </row>
    <row r="111" ht="12.75">
      <c r="F111" s="13"/>
    </row>
    <row r="112" ht="12.75">
      <c r="F112" s="13"/>
    </row>
    <row r="113" ht="12.75">
      <c r="F113" s="13"/>
    </row>
    <row r="114" ht="12.75">
      <c r="F114" s="13"/>
    </row>
    <row r="115" ht="12.75">
      <c r="F115" s="13"/>
    </row>
    <row r="116" ht="12.75">
      <c r="F116" s="13"/>
    </row>
    <row r="117" ht="12.75">
      <c r="F117" s="13"/>
    </row>
    <row r="118" ht="12.75">
      <c r="F118" s="13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8" ht="12.75">
      <c r="F128" s="13"/>
    </row>
    <row r="129" ht="12.75">
      <c r="F129" s="13"/>
    </row>
    <row r="130" ht="12.75">
      <c r="F130" s="13"/>
    </row>
    <row r="131" ht="12.75">
      <c r="F131" s="13"/>
    </row>
    <row r="132" ht="12.75">
      <c r="F132" s="13"/>
    </row>
    <row r="133" ht="12.75">
      <c r="F133" s="13"/>
    </row>
    <row r="134" ht="12.75">
      <c r="F134" s="13"/>
    </row>
    <row r="135" ht="12.75">
      <c r="F135" s="13"/>
    </row>
    <row r="136" ht="12.75">
      <c r="F136" s="13"/>
    </row>
    <row r="137" ht="12.75">
      <c r="F137" s="13"/>
    </row>
    <row r="138" ht="12.75">
      <c r="F138" s="13"/>
    </row>
    <row r="139" ht="12.75">
      <c r="F139" s="13"/>
    </row>
    <row r="140" ht="12.75">
      <c r="F140" s="13"/>
    </row>
    <row r="141" ht="12.75">
      <c r="F141" s="13"/>
    </row>
    <row r="142" ht="12.75">
      <c r="F142" s="13"/>
    </row>
    <row r="143" ht="12.75">
      <c r="F143" s="13"/>
    </row>
    <row r="144" ht="12.75">
      <c r="F144" s="13"/>
    </row>
    <row r="145" ht="12.75">
      <c r="F145" s="13"/>
    </row>
    <row r="146" ht="12.75">
      <c r="F146" s="13"/>
    </row>
    <row r="147" ht="12.75">
      <c r="F147" s="13"/>
    </row>
    <row r="148" ht="12.75">
      <c r="F148" s="13"/>
    </row>
    <row r="149" ht="12.75">
      <c r="F149" s="13"/>
    </row>
    <row r="150" ht="12.75">
      <c r="F150" s="13"/>
    </row>
    <row r="151" ht="12.75">
      <c r="F151" s="13"/>
    </row>
    <row r="152" ht="12.75">
      <c r="F152" s="13"/>
    </row>
    <row r="153" ht="12.75">
      <c r="F153" s="13"/>
    </row>
    <row r="154" ht="12.75">
      <c r="F154" s="13"/>
    </row>
    <row r="155" ht="12.75">
      <c r="F155" s="13"/>
    </row>
    <row r="156" ht="12.75">
      <c r="F156" s="13"/>
    </row>
    <row r="157" ht="12.75">
      <c r="F157" s="13"/>
    </row>
    <row r="158" ht="12.75">
      <c r="F158" s="13"/>
    </row>
    <row r="159" ht="12.75">
      <c r="F159" s="13"/>
    </row>
    <row r="160" ht="12.75">
      <c r="F160" s="13"/>
    </row>
    <row r="161" ht="12.75">
      <c r="F161" s="13"/>
    </row>
    <row r="162" ht="12.75">
      <c r="F162" s="13"/>
    </row>
    <row r="163" ht="12.75">
      <c r="F163" s="13"/>
    </row>
    <row r="164" ht="12.75">
      <c r="F164" s="13"/>
    </row>
    <row r="165" ht="12.75">
      <c r="F165" s="13"/>
    </row>
    <row r="166" ht="12.75">
      <c r="F166" s="13"/>
    </row>
    <row r="167" ht="12.75">
      <c r="F167" s="13"/>
    </row>
    <row r="168" ht="12.75">
      <c r="F168" s="13"/>
    </row>
    <row r="169" ht="12.75">
      <c r="F169" s="13"/>
    </row>
    <row r="170" ht="12.75">
      <c r="F170" s="13"/>
    </row>
  </sheetData>
  <mergeCells count="2">
    <mergeCell ref="E1:I1"/>
    <mergeCell ref="H2:I2"/>
  </mergeCells>
  <printOptions horizontalCentered="1" verticalCentered="1"/>
  <pageMargins left="0.1968503937007874" right="0.1968503937007874" top="0.3937007874015748" bottom="0.3937007874015748" header="0.1968503937007874" footer="0.1968503937007874"/>
  <pageSetup orientation="landscape" paperSize="9" scale="60" r:id="rId1"/>
  <headerFooter alignWithMargins="0"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workbookViewId="0" topLeftCell="A7">
      <selection activeCell="D44" sqref="D44"/>
    </sheetView>
  </sheetViews>
  <sheetFormatPr defaultColWidth="12" defaultRowHeight="12.75"/>
  <cols>
    <col min="1" max="1" width="5.33203125" style="3" customWidth="1"/>
    <col min="2" max="2" width="3.16015625" style="3" customWidth="1"/>
    <col min="3" max="3" width="88.66015625" style="3" customWidth="1"/>
    <col min="4" max="5" width="19" style="3" customWidth="1"/>
    <col min="6" max="16384" width="12" style="3" customWidth="1"/>
  </cols>
  <sheetData>
    <row r="1" spans="1:5" ht="17.25" customHeight="1">
      <c r="A1" s="13"/>
      <c r="E1" s="4" t="s">
        <v>67</v>
      </c>
    </row>
    <row r="2" spans="1:5" ht="17.25" customHeight="1">
      <c r="A2" s="13"/>
      <c r="C2" s="5" t="s">
        <v>371</v>
      </c>
      <c r="D2" s="448" t="s">
        <v>435</v>
      </c>
      <c r="E2" s="422"/>
    </row>
    <row r="3" spans="1:3" ht="16.5" customHeight="1">
      <c r="A3" s="13"/>
      <c r="C3" s="6" t="s">
        <v>363</v>
      </c>
    </row>
    <row r="4" spans="1:3" ht="9.75" customHeight="1">
      <c r="A4" s="13"/>
      <c r="C4" s="6"/>
    </row>
    <row r="5" spans="1:5" ht="21.75" customHeight="1">
      <c r="A5" s="13"/>
      <c r="C5" s="421" t="s">
        <v>359</v>
      </c>
      <c r="D5" s="421"/>
      <c r="E5" s="421"/>
    </row>
    <row r="6" spans="1:3" ht="11.25" customHeight="1">
      <c r="A6" s="13"/>
      <c r="C6" s="6"/>
    </row>
    <row r="7" spans="1:5" ht="26.25" customHeight="1">
      <c r="A7" s="13"/>
      <c r="B7" s="8"/>
      <c r="C7" s="423" t="s">
        <v>446</v>
      </c>
      <c r="D7" s="423"/>
      <c r="E7" s="423"/>
    </row>
    <row r="8" spans="1:5" ht="12.75">
      <c r="A8" s="13"/>
      <c r="B8" s="8"/>
      <c r="C8" s="423"/>
      <c r="D8" s="423"/>
      <c r="E8" s="423"/>
    </row>
    <row r="9" spans="1:5" ht="15" customHeight="1" thickBot="1">
      <c r="A9" s="13"/>
      <c r="B9" s="8"/>
      <c r="C9" s="116"/>
      <c r="D9" s="10"/>
      <c r="E9" s="8"/>
    </row>
    <row r="10" spans="1:5" ht="32.25" customHeight="1" thickBot="1" thickTop="1">
      <c r="A10" s="13"/>
      <c r="B10" s="179"/>
      <c r="C10" s="166" t="s">
        <v>323</v>
      </c>
      <c r="D10" s="167">
        <v>2017</v>
      </c>
      <c r="E10" s="167">
        <v>2016</v>
      </c>
    </row>
    <row r="11" spans="1:5" ht="15" thickTop="1">
      <c r="A11" s="13"/>
      <c r="B11" s="141"/>
      <c r="C11" s="142"/>
      <c r="D11" s="192"/>
      <c r="E11" s="193"/>
    </row>
    <row r="12" spans="1:5" ht="15.75">
      <c r="A12" s="13"/>
      <c r="B12" s="206" t="s">
        <v>324</v>
      </c>
      <c r="C12" s="207"/>
      <c r="D12" s="324">
        <f>+'Mod. F4.1 - CTA. PERDIDAS Y G '!H40</f>
        <v>184724.68999999994</v>
      </c>
      <c r="E12" s="325">
        <f>+'Mod. F4.1 - CTA. PERDIDAS Y G '!I40</f>
        <v>-425618.07</v>
      </c>
    </row>
    <row r="13" spans="1:5" ht="14.25">
      <c r="A13" s="13"/>
      <c r="B13" s="152"/>
      <c r="C13" s="148"/>
      <c r="D13" s="268"/>
      <c r="E13" s="272"/>
    </row>
    <row r="14" spans="1:5" ht="15" customHeight="1">
      <c r="A14" s="13"/>
      <c r="B14" s="191"/>
      <c r="C14" s="201" t="s">
        <v>305</v>
      </c>
      <c r="D14" s="268"/>
      <c r="E14" s="272"/>
    </row>
    <row r="15" spans="1:5" ht="15" customHeight="1">
      <c r="A15" s="13"/>
      <c r="B15" s="152"/>
      <c r="C15" s="201" t="s">
        <v>306</v>
      </c>
      <c r="D15" s="268"/>
      <c r="E15" s="272"/>
    </row>
    <row r="16" spans="1:5" ht="15" customHeight="1">
      <c r="A16" s="13"/>
      <c r="B16" s="152"/>
      <c r="C16" s="151" t="s">
        <v>327</v>
      </c>
      <c r="D16" s="268"/>
      <c r="E16" s="272"/>
    </row>
    <row r="17" spans="1:5" ht="14.25">
      <c r="A17" s="13"/>
      <c r="B17" s="152"/>
      <c r="C17" s="151" t="s">
        <v>332</v>
      </c>
      <c r="D17" s="268"/>
      <c r="E17" s="272"/>
    </row>
    <row r="18" spans="1:5" ht="14.25">
      <c r="A18" s="13"/>
      <c r="B18" s="152"/>
      <c r="C18" s="151" t="s">
        <v>333</v>
      </c>
      <c r="D18" s="268"/>
      <c r="E18" s="272"/>
    </row>
    <row r="19" spans="1:5" ht="14.25">
      <c r="A19" s="13"/>
      <c r="B19" s="146"/>
      <c r="C19" s="151" t="s">
        <v>328</v>
      </c>
      <c r="D19" s="268"/>
      <c r="E19" s="272"/>
    </row>
    <row r="20" spans="1:5" ht="14.25">
      <c r="A20" s="13"/>
      <c r="B20" s="152"/>
      <c r="C20" s="151" t="s">
        <v>329</v>
      </c>
      <c r="D20" s="268"/>
      <c r="E20" s="272"/>
    </row>
    <row r="21" spans="1:5" ht="14.25">
      <c r="A21" s="13"/>
      <c r="B21" s="152"/>
      <c r="C21" s="151" t="s">
        <v>330</v>
      </c>
      <c r="D21" s="268"/>
      <c r="E21" s="272"/>
    </row>
    <row r="22" spans="1:5" ht="15" customHeight="1">
      <c r="A22" s="13"/>
      <c r="B22" s="146"/>
      <c r="C22" s="151" t="s">
        <v>331</v>
      </c>
      <c r="D22" s="268"/>
      <c r="E22" s="272"/>
    </row>
    <row r="23" spans="1:5" ht="15.75">
      <c r="A23" s="13"/>
      <c r="B23" s="174" t="s">
        <v>325</v>
      </c>
      <c r="C23" s="200"/>
      <c r="D23" s="268"/>
      <c r="E23" s="272"/>
    </row>
    <row r="24" spans="1:5" ht="15.75">
      <c r="A24" s="13"/>
      <c r="B24" s="208"/>
      <c r="C24" s="209" t="s">
        <v>311</v>
      </c>
      <c r="D24" s="324">
        <f>D17+D18+D19+D20+D21+D22</f>
        <v>0</v>
      </c>
      <c r="E24" s="325">
        <f>E17+E18+E19+E20+E21+E22</f>
        <v>0</v>
      </c>
    </row>
    <row r="25" spans="1:5" ht="14.25">
      <c r="A25" s="13"/>
      <c r="B25" s="152"/>
      <c r="C25" s="148"/>
      <c r="D25" s="268"/>
      <c r="E25" s="272"/>
    </row>
    <row r="26" spans="2:5" s="13" customFormat="1" ht="15.75">
      <c r="B26" s="146"/>
      <c r="C26" s="201" t="s">
        <v>236</v>
      </c>
      <c r="D26" s="268"/>
      <c r="E26" s="272"/>
    </row>
    <row r="27" spans="2:5" s="13" customFormat="1" ht="14.25">
      <c r="B27" s="152"/>
      <c r="C27" s="151" t="s">
        <v>334</v>
      </c>
      <c r="D27" s="268"/>
      <c r="E27" s="272"/>
    </row>
    <row r="28" spans="1:5" ht="14.25" customHeight="1">
      <c r="A28" s="13"/>
      <c r="B28" s="152"/>
      <c r="C28" s="151" t="s">
        <v>332</v>
      </c>
      <c r="D28" s="268"/>
      <c r="E28" s="272"/>
    </row>
    <row r="29" spans="1:5" ht="14.25">
      <c r="A29" s="13"/>
      <c r="B29" s="146"/>
      <c r="C29" s="151" t="s">
        <v>333</v>
      </c>
      <c r="D29" s="268"/>
      <c r="E29" s="272"/>
    </row>
    <row r="30" spans="1:5" ht="14.25">
      <c r="A30" s="13"/>
      <c r="B30" s="146"/>
      <c r="C30" s="151" t="s">
        <v>335</v>
      </c>
      <c r="D30" s="268"/>
      <c r="E30" s="272"/>
    </row>
    <row r="31" spans="1:5" ht="13.5" customHeight="1">
      <c r="A31" s="13"/>
      <c r="B31" s="152"/>
      <c r="C31" s="151" t="s">
        <v>336</v>
      </c>
      <c r="D31" s="268">
        <f>-'Mod. F4.1 - CTA. PERDIDAS Y G '!D37</f>
        <v>-141205.92</v>
      </c>
      <c r="E31" s="272">
        <f>-'Mod. F4.1 - CTA. PERDIDAS Y G '!E37</f>
        <v>-141198.73</v>
      </c>
    </row>
    <row r="32" spans="1:5" ht="16.5" customHeight="1">
      <c r="A32" s="13"/>
      <c r="B32" s="152"/>
      <c r="C32" s="151" t="s">
        <v>337</v>
      </c>
      <c r="D32" s="268"/>
      <c r="E32" s="272"/>
    </row>
    <row r="33" spans="1:5" ht="15" customHeight="1">
      <c r="A33" s="13"/>
      <c r="B33" s="174" t="s">
        <v>326</v>
      </c>
      <c r="C33" s="200"/>
      <c r="D33" s="268"/>
      <c r="E33" s="272"/>
    </row>
    <row r="34" spans="1:5" ht="15" customHeight="1">
      <c r="A34" s="13"/>
      <c r="B34" s="210"/>
      <c r="C34" s="211" t="s">
        <v>320</v>
      </c>
      <c r="D34" s="324">
        <f>D28+D29+D30+D31+D32</f>
        <v>-141205.92</v>
      </c>
      <c r="E34" s="325">
        <f>E28+E29+E30+E31+E32</f>
        <v>-141198.73</v>
      </c>
    </row>
    <row r="35" spans="1:5" ht="12.75">
      <c r="A35" s="13"/>
      <c r="B35" s="152"/>
      <c r="C35" s="148"/>
      <c r="D35" s="287"/>
      <c r="E35" s="322"/>
    </row>
    <row r="36" spans="1:5" ht="16.5" thickBot="1">
      <c r="A36" s="13"/>
      <c r="B36" s="14"/>
      <c r="C36" s="243" t="s">
        <v>237</v>
      </c>
      <c r="D36" s="290">
        <f>D12+D24+D34</f>
        <v>43518.76999999993</v>
      </c>
      <c r="E36" s="323">
        <f>E12+E24+E34</f>
        <v>-566816.8</v>
      </c>
    </row>
    <row r="37" spans="2:5" ht="13.5" thickTop="1">
      <c r="B37" s="156"/>
      <c r="C37" s="156"/>
      <c r="D37" s="156"/>
      <c r="E37" s="156"/>
    </row>
    <row r="38" spans="2:5" ht="12.75">
      <c r="B38" s="13"/>
      <c r="C38" s="13"/>
      <c r="D38" s="156"/>
      <c r="E38" s="156"/>
    </row>
    <row r="39" spans="2:5" ht="12.75">
      <c r="B39" s="13"/>
      <c r="C39" s="13"/>
      <c r="D39" s="156"/>
      <c r="E39" s="156"/>
    </row>
    <row r="40" spans="2:5" ht="12.75">
      <c r="B40" s="13"/>
      <c r="C40" s="13"/>
      <c r="D40" s="13"/>
      <c r="E40" s="13"/>
    </row>
    <row r="42" spans="3:5" ht="12.75">
      <c r="C42" s="13"/>
      <c r="D42" s="13"/>
      <c r="E42" s="13"/>
    </row>
    <row r="43" spans="3:5" ht="12.75">
      <c r="C43" s="13"/>
      <c r="D43" s="13"/>
      <c r="E43" s="13"/>
    </row>
    <row r="44" spans="3:5" ht="12.75">
      <c r="C44" s="13"/>
      <c r="D44" s="13"/>
      <c r="E44" s="13"/>
    </row>
  </sheetData>
  <mergeCells count="3">
    <mergeCell ref="C7:E8"/>
    <mergeCell ref="D2:E2"/>
    <mergeCell ref="C5:E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9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75" zoomScaleNormal="75" workbookViewId="0" topLeftCell="C8">
      <selection activeCell="D44" sqref="D44"/>
    </sheetView>
  </sheetViews>
  <sheetFormatPr defaultColWidth="12" defaultRowHeight="12.75"/>
  <cols>
    <col min="1" max="1" width="3" style="3" customWidth="1"/>
    <col min="2" max="2" width="65.83203125" style="3" customWidth="1"/>
    <col min="3" max="3" width="18" style="3" customWidth="1"/>
    <col min="4" max="4" width="13.66015625" style="3" customWidth="1"/>
    <col min="5" max="5" width="13" style="3" customWidth="1"/>
    <col min="6" max="6" width="16" style="3" bestFit="1" customWidth="1"/>
    <col min="7" max="7" width="24.66015625" style="3" customWidth="1"/>
    <col min="8" max="8" width="16" style="3" customWidth="1"/>
    <col min="9" max="9" width="17.33203125" style="3" customWidth="1"/>
    <col min="10" max="10" width="2.83203125" style="3" customWidth="1"/>
    <col min="11" max="11" width="65.5" style="3" customWidth="1"/>
    <col min="12" max="12" width="17" style="3" customWidth="1"/>
    <col min="13" max="13" width="18" style="3" customWidth="1"/>
    <col min="14" max="14" width="19.66015625" style="3" customWidth="1"/>
    <col min="15" max="15" width="17.83203125" style="3" customWidth="1"/>
    <col min="16" max="16" width="21.33203125" style="3" customWidth="1"/>
    <col min="17" max="17" width="18.66015625" style="3" customWidth="1"/>
    <col min="18" max="16384" width="12" style="3" customWidth="1"/>
  </cols>
  <sheetData>
    <row r="1" spans="9:17" ht="17.25" customHeight="1">
      <c r="I1" s="4" t="s">
        <v>67</v>
      </c>
      <c r="Q1" s="4" t="s">
        <v>67</v>
      </c>
    </row>
    <row r="2" spans="2:17" ht="17.25" customHeight="1">
      <c r="B2" s="5" t="s">
        <v>371</v>
      </c>
      <c r="H2" s="448" t="s">
        <v>435</v>
      </c>
      <c r="I2" s="422"/>
      <c r="K2" s="5" t="s">
        <v>66</v>
      </c>
      <c r="P2" s="180"/>
      <c r="Q2" s="2" t="s">
        <v>435</v>
      </c>
    </row>
    <row r="3" spans="2:11" ht="16.5" customHeight="1">
      <c r="B3" s="6" t="s">
        <v>364</v>
      </c>
      <c r="K3" s="6" t="s">
        <v>364</v>
      </c>
    </row>
    <row r="4" spans="2:17" ht="20.25">
      <c r="B4" s="421" t="s">
        <v>359</v>
      </c>
      <c r="C4" s="421"/>
      <c r="D4" s="421"/>
      <c r="E4" s="421"/>
      <c r="F4" s="421"/>
      <c r="G4" s="421"/>
      <c r="H4" s="421"/>
      <c r="I4" s="421"/>
      <c r="K4" s="421" t="s">
        <v>359</v>
      </c>
      <c r="L4" s="421"/>
      <c r="M4" s="421"/>
      <c r="N4" s="421"/>
      <c r="O4" s="421"/>
      <c r="P4" s="421"/>
      <c r="Q4" s="421"/>
    </row>
    <row r="5" spans="1:17" ht="43.5" customHeight="1">
      <c r="A5" s="8"/>
      <c r="B5" s="453" t="s">
        <v>447</v>
      </c>
      <c r="C5" s="453"/>
      <c r="D5" s="453"/>
      <c r="E5" s="453"/>
      <c r="F5" s="453"/>
      <c r="G5" s="453"/>
      <c r="H5" s="453"/>
      <c r="I5" s="453"/>
      <c r="K5" s="453" t="s">
        <v>447</v>
      </c>
      <c r="L5" s="453"/>
      <c r="M5" s="453"/>
      <c r="N5" s="453"/>
      <c r="O5" s="453"/>
      <c r="P5" s="453"/>
      <c r="Q5" s="453"/>
    </row>
    <row r="6" spans="1:13" ht="15.75" customHeight="1" thickBot="1">
      <c r="A6" s="8"/>
      <c r="B6" s="116"/>
      <c r="C6" s="10"/>
      <c r="D6" s="8"/>
      <c r="K6" s="116"/>
      <c r="L6" s="10"/>
      <c r="M6" s="8"/>
    </row>
    <row r="7" spans="1:17" ht="15.75" customHeight="1" thickBot="1" thickTop="1">
      <c r="A7" s="8"/>
      <c r="B7" s="116"/>
      <c r="C7" s="454" t="s">
        <v>286</v>
      </c>
      <c r="D7" s="454"/>
      <c r="E7" s="455" t="s">
        <v>287</v>
      </c>
      <c r="F7" s="455" t="s">
        <v>288</v>
      </c>
      <c r="G7" s="455" t="s">
        <v>289</v>
      </c>
      <c r="H7" s="455" t="s">
        <v>290</v>
      </c>
      <c r="I7" s="455" t="s">
        <v>291</v>
      </c>
      <c r="J7" s="449"/>
      <c r="K7" s="449"/>
      <c r="L7" s="451" t="s">
        <v>292</v>
      </c>
      <c r="M7" s="451" t="s">
        <v>293</v>
      </c>
      <c r="N7" s="451" t="s">
        <v>294</v>
      </c>
      <c r="O7" s="451" t="s">
        <v>295</v>
      </c>
      <c r="P7" s="451" t="s">
        <v>296</v>
      </c>
      <c r="Q7" s="451" t="s">
        <v>354</v>
      </c>
    </row>
    <row r="8" spans="1:17" ht="32.25" customHeight="1" thickBot="1" thickTop="1">
      <c r="A8" s="187"/>
      <c r="B8" s="188"/>
      <c r="C8" s="198" t="s">
        <v>284</v>
      </c>
      <c r="D8" s="199" t="s">
        <v>285</v>
      </c>
      <c r="E8" s="456"/>
      <c r="F8" s="456"/>
      <c r="G8" s="456"/>
      <c r="H8" s="456"/>
      <c r="I8" s="456"/>
      <c r="J8" s="450"/>
      <c r="K8" s="449"/>
      <c r="L8" s="452"/>
      <c r="M8" s="452"/>
      <c r="N8" s="452"/>
      <c r="O8" s="452"/>
      <c r="P8" s="452"/>
      <c r="Q8" s="452"/>
    </row>
    <row r="9" spans="1:17" ht="15" thickTop="1">
      <c r="A9" s="141"/>
      <c r="B9" s="140"/>
      <c r="C9" s="192"/>
      <c r="D9" s="192"/>
      <c r="E9" s="195"/>
      <c r="F9" s="196"/>
      <c r="G9" s="195"/>
      <c r="H9" s="196"/>
      <c r="I9" s="197"/>
      <c r="J9" s="141"/>
      <c r="K9" s="140"/>
      <c r="L9" s="196"/>
      <c r="M9" s="195"/>
      <c r="N9" s="196"/>
      <c r="O9" s="195"/>
      <c r="P9" s="196"/>
      <c r="Q9" s="197"/>
    </row>
    <row r="10" spans="1:17" ht="15">
      <c r="A10" s="213" t="s">
        <v>449</v>
      </c>
      <c r="B10" s="214"/>
      <c r="C10" s="321">
        <v>5460497.55</v>
      </c>
      <c r="D10" s="321"/>
      <c r="E10" s="326"/>
      <c r="F10" s="327">
        <v>3656948.89</v>
      </c>
      <c r="G10" s="326"/>
      <c r="H10" s="327">
        <v>-2590644.31</v>
      </c>
      <c r="I10" s="328"/>
      <c r="J10" s="213" t="s">
        <v>449</v>
      </c>
      <c r="K10" s="214"/>
      <c r="L10" s="384">
        <v>-92394.96</v>
      </c>
      <c r="M10" s="344"/>
      <c r="N10" s="327"/>
      <c r="O10" s="326"/>
      <c r="P10" s="327">
        <v>7440065.77</v>
      </c>
      <c r="Q10" s="350">
        <f>+C10+F10+H10+L10+P10</f>
        <v>13874472.939999998</v>
      </c>
    </row>
    <row r="11" spans="1:17" ht="14.25">
      <c r="A11" s="216"/>
      <c r="B11" s="217" t="s">
        <v>454</v>
      </c>
      <c r="C11" s="329"/>
      <c r="D11" s="329"/>
      <c r="E11" s="330"/>
      <c r="F11" s="331"/>
      <c r="G11" s="330"/>
      <c r="H11" s="331"/>
      <c r="I11" s="332"/>
      <c r="J11" s="216"/>
      <c r="K11" s="217" t="s">
        <v>367</v>
      </c>
      <c r="L11" s="331"/>
      <c r="M11" s="330"/>
      <c r="N11" s="331"/>
      <c r="O11" s="330"/>
      <c r="P11" s="331"/>
      <c r="Q11" s="345">
        <f>C11+D11+E11+F11-G11+H11+I11+L11-M11+N11+O11+P11</f>
        <v>0</v>
      </c>
    </row>
    <row r="12" spans="1:17" ht="15">
      <c r="A12" s="218"/>
      <c r="B12" s="217" t="s">
        <v>455</v>
      </c>
      <c r="C12" s="333"/>
      <c r="D12" s="329"/>
      <c r="E12" s="330"/>
      <c r="F12" s="331">
        <f>1176415.95-3656948.89</f>
        <v>-2480532.9400000004</v>
      </c>
      <c r="G12" s="330"/>
      <c r="H12" s="331"/>
      <c r="I12" s="332"/>
      <c r="J12" s="218"/>
      <c r="K12" s="217" t="s">
        <v>368</v>
      </c>
      <c r="L12" s="331"/>
      <c r="M12" s="330"/>
      <c r="N12" s="331"/>
      <c r="O12" s="330"/>
      <c r="P12" s="331"/>
      <c r="Q12" s="345">
        <f>C12+D12+E12+F12-G12+H12+I12+L12-M12+N12+O12+P12</f>
        <v>-2480532.9400000004</v>
      </c>
    </row>
    <row r="13" spans="1:17" ht="15" customHeight="1">
      <c r="A13" s="219" t="s">
        <v>450</v>
      </c>
      <c r="B13" s="220"/>
      <c r="C13" s="321">
        <v>5460497.55</v>
      </c>
      <c r="D13" s="329"/>
      <c r="E13" s="330"/>
      <c r="F13" s="327">
        <f>+F10+F12</f>
        <v>1176415.9499999997</v>
      </c>
      <c r="G13" s="330"/>
      <c r="H13" s="327">
        <f>+H10</f>
        <v>-2590644.31</v>
      </c>
      <c r="I13" s="332"/>
      <c r="J13" s="219" t="s">
        <v>450</v>
      </c>
      <c r="K13" s="220"/>
      <c r="L13" s="385">
        <v>-92394.96</v>
      </c>
      <c r="M13" s="347"/>
      <c r="N13" s="331"/>
      <c r="O13" s="330"/>
      <c r="P13" s="327">
        <f>+P10</f>
        <v>7440065.77</v>
      </c>
      <c r="Q13" s="350">
        <f>+C13+F13+H13+L13+P13</f>
        <v>11393940</v>
      </c>
    </row>
    <row r="14" spans="1:17" ht="15" customHeight="1">
      <c r="A14" s="216"/>
      <c r="B14" s="217" t="s">
        <v>297</v>
      </c>
      <c r="C14" s="329"/>
      <c r="D14" s="329"/>
      <c r="E14" s="330"/>
      <c r="F14" s="331"/>
      <c r="G14" s="330"/>
      <c r="H14" s="331"/>
      <c r="I14" s="332"/>
      <c r="J14" s="216"/>
      <c r="K14" s="217" t="s">
        <v>297</v>
      </c>
      <c r="L14" s="331">
        <v>92394.96</v>
      </c>
      <c r="M14" s="330"/>
      <c r="N14" s="331"/>
      <c r="O14" s="330"/>
      <c r="P14" s="331"/>
      <c r="Q14" s="350">
        <f>+C14+F14+H14+L14+P14</f>
        <v>92394.96</v>
      </c>
    </row>
    <row r="15" spans="1:17" ht="15" customHeight="1">
      <c r="A15" s="216"/>
      <c r="B15" s="217" t="s">
        <v>298</v>
      </c>
      <c r="C15" s="329"/>
      <c r="D15" s="329"/>
      <c r="E15" s="330"/>
      <c r="F15" s="331"/>
      <c r="G15" s="330"/>
      <c r="H15" s="331"/>
      <c r="I15" s="332"/>
      <c r="J15" s="216"/>
      <c r="K15" s="217" t="s">
        <v>298</v>
      </c>
      <c r="L15" s="331"/>
      <c r="M15" s="330"/>
      <c r="N15" s="331"/>
      <c r="O15" s="330"/>
      <c r="P15" s="331"/>
      <c r="Q15" s="350">
        <f aca="true" t="shared" si="0" ref="Q15:Q43">+C15+F15+H15+L15+P15</f>
        <v>0</v>
      </c>
    </row>
    <row r="16" spans="1:17" ht="14.25">
      <c r="A16" s="152"/>
      <c r="B16" s="156" t="s">
        <v>299</v>
      </c>
      <c r="C16" s="268"/>
      <c r="D16" s="268"/>
      <c r="E16" s="334"/>
      <c r="F16" s="287"/>
      <c r="G16" s="334"/>
      <c r="H16" s="287"/>
      <c r="I16" s="298"/>
      <c r="J16" s="152"/>
      <c r="K16" s="156" t="s">
        <v>299</v>
      </c>
      <c r="L16" s="287"/>
      <c r="M16" s="334"/>
      <c r="N16" s="287"/>
      <c r="O16" s="334"/>
      <c r="P16" s="287"/>
      <c r="Q16" s="350">
        <f t="shared" si="0"/>
        <v>0</v>
      </c>
    </row>
    <row r="17" spans="1:17" ht="14.25">
      <c r="A17" s="146"/>
      <c r="B17" s="156" t="s">
        <v>300</v>
      </c>
      <c r="C17" s="268"/>
      <c r="D17" s="268"/>
      <c r="E17" s="334"/>
      <c r="F17" s="287"/>
      <c r="G17" s="334"/>
      <c r="H17" s="287"/>
      <c r="I17" s="298"/>
      <c r="J17" s="146"/>
      <c r="K17" s="156" t="s">
        <v>300</v>
      </c>
      <c r="L17" s="287"/>
      <c r="M17" s="334"/>
      <c r="N17" s="287"/>
      <c r="O17" s="334"/>
      <c r="P17" s="287"/>
      <c r="Q17" s="350">
        <f t="shared" si="0"/>
        <v>0</v>
      </c>
    </row>
    <row r="18" spans="1:17" ht="14.25">
      <c r="A18" s="152"/>
      <c r="B18" s="156" t="s">
        <v>313</v>
      </c>
      <c r="C18" s="268"/>
      <c r="D18" s="268"/>
      <c r="E18" s="334"/>
      <c r="F18" s="287"/>
      <c r="G18" s="334"/>
      <c r="H18" s="287"/>
      <c r="I18" s="298"/>
      <c r="J18" s="152"/>
      <c r="K18" s="156" t="s">
        <v>313</v>
      </c>
      <c r="L18" s="287"/>
      <c r="M18" s="334"/>
      <c r="N18" s="287"/>
      <c r="O18" s="334"/>
      <c r="P18" s="287"/>
      <c r="Q18" s="350">
        <f t="shared" si="0"/>
        <v>0</v>
      </c>
    </row>
    <row r="19" spans="1:17" ht="14.25">
      <c r="A19" s="152"/>
      <c r="B19" s="156" t="s">
        <v>312</v>
      </c>
      <c r="C19" s="268"/>
      <c r="D19" s="268"/>
      <c r="E19" s="334"/>
      <c r="F19" s="287"/>
      <c r="G19" s="334"/>
      <c r="H19" s="287"/>
      <c r="I19" s="298"/>
      <c r="J19" s="152"/>
      <c r="K19" s="156" t="s">
        <v>312</v>
      </c>
      <c r="L19" s="287"/>
      <c r="M19" s="334"/>
      <c r="N19" s="287"/>
      <c r="O19" s="334"/>
      <c r="P19" s="287"/>
      <c r="Q19" s="350">
        <f t="shared" si="0"/>
        <v>0</v>
      </c>
    </row>
    <row r="20" spans="1:17" ht="14.25">
      <c r="A20" s="146"/>
      <c r="B20" s="156" t="s">
        <v>303</v>
      </c>
      <c r="C20" s="268"/>
      <c r="D20" s="268"/>
      <c r="E20" s="334"/>
      <c r="F20" s="287"/>
      <c r="G20" s="334"/>
      <c r="H20" s="287"/>
      <c r="I20" s="298"/>
      <c r="J20" s="146"/>
      <c r="K20" s="156" t="s">
        <v>303</v>
      </c>
      <c r="L20" s="287"/>
      <c r="M20" s="334"/>
      <c r="N20" s="287"/>
      <c r="O20" s="334"/>
      <c r="P20" s="287"/>
      <c r="Q20" s="350">
        <f t="shared" si="0"/>
        <v>0</v>
      </c>
    </row>
    <row r="21" spans="1:17" ht="15" customHeight="1">
      <c r="A21" s="171"/>
      <c r="B21" s="156" t="s">
        <v>304</v>
      </c>
      <c r="C21" s="268"/>
      <c r="D21" s="268"/>
      <c r="E21" s="334"/>
      <c r="F21" s="287"/>
      <c r="G21" s="334"/>
      <c r="H21" s="287"/>
      <c r="I21" s="298"/>
      <c r="J21" s="171"/>
      <c r="K21" s="156" t="s">
        <v>317</v>
      </c>
      <c r="L21" s="287"/>
      <c r="M21" s="334"/>
      <c r="N21" s="287"/>
      <c r="O21" s="334"/>
      <c r="P21" s="287"/>
      <c r="Q21" s="350">
        <f t="shared" si="0"/>
        <v>0</v>
      </c>
    </row>
    <row r="22" spans="1:17" ht="15" customHeight="1">
      <c r="A22" s="144"/>
      <c r="B22" s="156" t="s">
        <v>315</v>
      </c>
      <c r="C22" s="268"/>
      <c r="D22" s="268"/>
      <c r="E22" s="334"/>
      <c r="F22" s="287"/>
      <c r="G22" s="334"/>
      <c r="H22" s="287"/>
      <c r="I22" s="298"/>
      <c r="J22" s="152"/>
      <c r="K22" s="156" t="s">
        <v>307</v>
      </c>
      <c r="L22" s="287"/>
      <c r="M22" s="334"/>
      <c r="N22" s="287"/>
      <c r="O22" s="334"/>
      <c r="P22" s="287"/>
      <c r="Q22" s="350">
        <f t="shared" si="0"/>
        <v>0</v>
      </c>
    </row>
    <row r="23" spans="1:17" ht="14.25">
      <c r="A23" s="152"/>
      <c r="B23" s="190" t="s">
        <v>314</v>
      </c>
      <c r="C23" s="268"/>
      <c r="D23" s="268"/>
      <c r="E23" s="334"/>
      <c r="F23" s="287"/>
      <c r="G23" s="334"/>
      <c r="H23" s="287"/>
      <c r="I23" s="298"/>
      <c r="J23" s="152"/>
      <c r="K23" s="190" t="s">
        <v>308</v>
      </c>
      <c r="L23" s="287"/>
      <c r="M23" s="334"/>
      <c r="N23" s="287"/>
      <c r="O23" s="334"/>
      <c r="P23" s="287"/>
      <c r="Q23" s="350">
        <f t="shared" si="0"/>
        <v>0</v>
      </c>
    </row>
    <row r="24" spans="1:17" ht="14.25">
      <c r="A24" s="208"/>
      <c r="B24" s="215" t="s">
        <v>309</v>
      </c>
      <c r="C24" s="321"/>
      <c r="D24" s="321"/>
      <c r="E24" s="326"/>
      <c r="F24" s="327"/>
      <c r="G24" s="326"/>
      <c r="H24" s="327"/>
      <c r="I24" s="328"/>
      <c r="J24" s="208"/>
      <c r="K24" s="215" t="s">
        <v>309</v>
      </c>
      <c r="L24" s="348"/>
      <c r="M24" s="349"/>
      <c r="N24" s="327"/>
      <c r="O24" s="326"/>
      <c r="P24" s="327"/>
      <c r="Q24" s="350">
        <f t="shared" si="0"/>
        <v>0</v>
      </c>
    </row>
    <row r="25" spans="1:17" ht="14.25">
      <c r="A25" s="216"/>
      <c r="B25" s="217" t="s">
        <v>310</v>
      </c>
      <c r="C25" s="329"/>
      <c r="D25" s="329"/>
      <c r="E25" s="330"/>
      <c r="F25" s="331"/>
      <c r="G25" s="330"/>
      <c r="H25" s="331">
        <v>-180242.85</v>
      </c>
      <c r="I25" s="332"/>
      <c r="J25" s="216"/>
      <c r="K25" s="217" t="s">
        <v>310</v>
      </c>
      <c r="L25" s="331">
        <v>-425618.07</v>
      </c>
      <c r="M25" s="330"/>
      <c r="N25" s="331"/>
      <c r="O25" s="330"/>
      <c r="P25" s="331">
        <v>-179417.42</v>
      </c>
      <c r="Q25" s="350">
        <f t="shared" si="0"/>
        <v>-785278.3400000001</v>
      </c>
    </row>
    <row r="26" spans="1:17" ht="15">
      <c r="A26" s="219" t="s">
        <v>451</v>
      </c>
      <c r="B26" s="220"/>
      <c r="C26" s="321">
        <v>5460497.55</v>
      </c>
      <c r="D26" s="329"/>
      <c r="E26" s="330"/>
      <c r="F26" s="327">
        <f>+F13</f>
        <v>1176415.9499999997</v>
      </c>
      <c r="G26" s="330"/>
      <c r="H26" s="331">
        <f>SUM(H13:H25)</f>
        <v>-2770887.16</v>
      </c>
      <c r="I26" s="332"/>
      <c r="J26" s="219" t="s">
        <v>451</v>
      </c>
      <c r="K26" s="220"/>
      <c r="L26" s="331">
        <f>SUM(L13:L25)</f>
        <v>-425618.07</v>
      </c>
      <c r="M26" s="330"/>
      <c r="N26" s="331"/>
      <c r="O26" s="330"/>
      <c r="P26" s="351">
        <f>SUM(P13:P25)</f>
        <v>7260648.35</v>
      </c>
      <c r="Q26" s="350">
        <f t="shared" si="0"/>
        <v>10701056.62</v>
      </c>
    </row>
    <row r="27" spans="1:17" s="13" customFormat="1" ht="14.25">
      <c r="A27" s="216"/>
      <c r="B27" s="217" t="s">
        <v>369</v>
      </c>
      <c r="C27" s="329"/>
      <c r="D27" s="329"/>
      <c r="E27" s="330"/>
      <c r="F27" s="331"/>
      <c r="G27" s="330"/>
      <c r="H27" s="331"/>
      <c r="I27" s="332"/>
      <c r="J27" s="216"/>
      <c r="K27" s="217" t="s">
        <v>369</v>
      </c>
      <c r="L27" s="346"/>
      <c r="M27" s="347"/>
      <c r="N27" s="331"/>
      <c r="O27" s="330"/>
      <c r="P27" s="331"/>
      <c r="Q27" s="350">
        <f t="shared" si="0"/>
        <v>0</v>
      </c>
    </row>
    <row r="28" spans="1:17" s="13" customFormat="1" ht="14.25">
      <c r="A28" s="216"/>
      <c r="B28" s="217" t="s">
        <v>370</v>
      </c>
      <c r="C28" s="329"/>
      <c r="D28" s="329"/>
      <c r="E28" s="330"/>
      <c r="F28" s="331"/>
      <c r="G28" s="330"/>
      <c r="H28" s="331"/>
      <c r="I28" s="332"/>
      <c r="J28" s="216"/>
      <c r="K28" s="217" t="s">
        <v>370</v>
      </c>
      <c r="L28" s="331"/>
      <c r="M28" s="330"/>
      <c r="N28" s="331"/>
      <c r="O28" s="330"/>
      <c r="P28" s="331"/>
      <c r="Q28" s="350">
        <f t="shared" si="0"/>
        <v>0</v>
      </c>
    </row>
    <row r="29" spans="1:17" ht="14.25" customHeight="1">
      <c r="A29" s="219" t="s">
        <v>452</v>
      </c>
      <c r="B29" s="220"/>
      <c r="C29" s="321">
        <v>5460497.55</v>
      </c>
      <c r="D29" s="329"/>
      <c r="E29" s="330"/>
      <c r="F29" s="327">
        <f>+F26</f>
        <v>1176415.9499999997</v>
      </c>
      <c r="G29" s="330"/>
      <c r="H29" s="331">
        <f>+H26</f>
        <v>-2770887.16</v>
      </c>
      <c r="I29" s="332"/>
      <c r="J29" s="219" t="s">
        <v>452</v>
      </c>
      <c r="K29" s="220"/>
      <c r="L29" s="331">
        <f>+L26</f>
        <v>-425618.07</v>
      </c>
      <c r="M29" s="330"/>
      <c r="N29" s="331"/>
      <c r="O29" s="330"/>
      <c r="P29" s="351">
        <f>+P26</f>
        <v>7260648.35</v>
      </c>
      <c r="Q29" s="350">
        <f t="shared" si="0"/>
        <v>10701056.62</v>
      </c>
    </row>
    <row r="30" spans="1:17" ht="14.25">
      <c r="A30" s="216"/>
      <c r="B30" s="217" t="s">
        <v>297</v>
      </c>
      <c r="C30" s="329"/>
      <c r="D30" s="329"/>
      <c r="E30" s="330"/>
      <c r="F30" s="331"/>
      <c r="G30" s="330"/>
      <c r="H30" s="331"/>
      <c r="I30" s="332"/>
      <c r="J30" s="216"/>
      <c r="K30" s="217" t="s">
        <v>297</v>
      </c>
      <c r="L30" s="331">
        <f>+'Mod. F4.1 - CTA. PERDIDAS Y G '!H40</f>
        <v>184724.68999999994</v>
      </c>
      <c r="M30" s="330"/>
      <c r="N30" s="331"/>
      <c r="O30" s="330"/>
      <c r="P30" s="331"/>
      <c r="Q30" s="350">
        <f t="shared" si="0"/>
        <v>184724.68999999994</v>
      </c>
    </row>
    <row r="31" spans="1:17" ht="14.25">
      <c r="A31" s="223"/>
      <c r="B31" s="217" t="s">
        <v>298</v>
      </c>
      <c r="C31" s="329"/>
      <c r="D31" s="329"/>
      <c r="E31" s="330"/>
      <c r="F31" s="331"/>
      <c r="G31" s="330"/>
      <c r="H31" s="331"/>
      <c r="I31" s="332"/>
      <c r="J31" s="223"/>
      <c r="K31" s="217" t="s">
        <v>298</v>
      </c>
      <c r="L31" s="331"/>
      <c r="M31" s="330"/>
      <c r="N31" s="331"/>
      <c r="O31" s="330"/>
      <c r="P31" s="331"/>
      <c r="Q31" s="350">
        <f t="shared" si="0"/>
        <v>0</v>
      </c>
    </row>
    <row r="32" spans="1:17" ht="13.5" customHeight="1">
      <c r="A32" s="221"/>
      <c r="B32" s="222" t="s">
        <v>299</v>
      </c>
      <c r="C32" s="335"/>
      <c r="D32" s="335"/>
      <c r="E32" s="336"/>
      <c r="F32" s="337"/>
      <c r="G32" s="336"/>
      <c r="H32" s="337"/>
      <c r="I32" s="338"/>
      <c r="J32" s="221"/>
      <c r="K32" s="222" t="s">
        <v>299</v>
      </c>
      <c r="L32" s="337"/>
      <c r="M32" s="336"/>
      <c r="N32" s="337"/>
      <c r="O32" s="336"/>
      <c r="P32" s="337"/>
      <c r="Q32" s="350">
        <f t="shared" si="0"/>
        <v>0</v>
      </c>
    </row>
    <row r="33" spans="1:17" ht="15.75">
      <c r="A33" s="144"/>
      <c r="B33" s="156" t="s">
        <v>300</v>
      </c>
      <c r="C33" s="268"/>
      <c r="D33" s="268"/>
      <c r="E33" s="334"/>
      <c r="F33" s="287"/>
      <c r="G33" s="334"/>
      <c r="H33" s="287"/>
      <c r="I33" s="298"/>
      <c r="J33" s="144"/>
      <c r="K33" s="156" t="s">
        <v>300</v>
      </c>
      <c r="L33" s="287"/>
      <c r="M33" s="334"/>
      <c r="N33" s="287"/>
      <c r="O33" s="334"/>
      <c r="P33" s="287"/>
      <c r="Q33" s="350">
        <f t="shared" si="0"/>
        <v>0</v>
      </c>
    </row>
    <row r="34" spans="1:17" ht="14.25">
      <c r="A34" s="146"/>
      <c r="B34" s="156" t="s">
        <v>301</v>
      </c>
      <c r="C34" s="268"/>
      <c r="D34" s="268"/>
      <c r="E34" s="334"/>
      <c r="F34" s="287"/>
      <c r="G34" s="334"/>
      <c r="H34" s="287"/>
      <c r="I34" s="298"/>
      <c r="J34" s="146"/>
      <c r="K34" s="156" t="s">
        <v>319</v>
      </c>
      <c r="L34" s="287"/>
      <c r="M34" s="334"/>
      <c r="N34" s="287"/>
      <c r="O34" s="334"/>
      <c r="P34" s="287"/>
      <c r="Q34" s="350">
        <f t="shared" si="0"/>
        <v>0</v>
      </c>
    </row>
    <row r="35" spans="1:17" ht="14.25">
      <c r="A35" s="152"/>
      <c r="B35" s="156" t="s">
        <v>302</v>
      </c>
      <c r="C35" s="268"/>
      <c r="D35" s="268"/>
      <c r="E35" s="334"/>
      <c r="F35" s="287"/>
      <c r="G35" s="334"/>
      <c r="H35" s="287"/>
      <c r="I35" s="298"/>
      <c r="J35" s="152"/>
      <c r="K35" s="156" t="s">
        <v>318</v>
      </c>
      <c r="L35" s="287"/>
      <c r="M35" s="334"/>
      <c r="N35" s="287"/>
      <c r="O35" s="334"/>
      <c r="P35" s="287"/>
      <c r="Q35" s="350">
        <f t="shared" si="0"/>
        <v>0</v>
      </c>
    </row>
    <row r="36" spans="1:17" ht="15.75">
      <c r="A36" s="178"/>
      <c r="B36" s="156" t="s">
        <v>303</v>
      </c>
      <c r="C36" s="268"/>
      <c r="D36" s="268"/>
      <c r="E36" s="334"/>
      <c r="F36" s="287"/>
      <c r="G36" s="334"/>
      <c r="H36" s="287"/>
      <c r="I36" s="298"/>
      <c r="J36" s="178"/>
      <c r="K36" s="156" t="s">
        <v>303</v>
      </c>
      <c r="L36" s="287"/>
      <c r="M36" s="334"/>
      <c r="N36" s="287"/>
      <c r="O36" s="334"/>
      <c r="P36" s="287"/>
      <c r="Q36" s="350">
        <f t="shared" si="0"/>
        <v>0</v>
      </c>
    </row>
    <row r="37" spans="1:17" ht="15" customHeight="1">
      <c r="A37" s="152"/>
      <c r="B37" s="156" t="s">
        <v>304</v>
      </c>
      <c r="C37" s="268"/>
      <c r="D37" s="268"/>
      <c r="E37" s="334"/>
      <c r="F37" s="287"/>
      <c r="G37" s="334"/>
      <c r="H37" s="287"/>
      <c r="I37" s="298"/>
      <c r="J37" s="152"/>
      <c r="K37" s="156" t="s">
        <v>304</v>
      </c>
      <c r="L37" s="287"/>
      <c r="M37" s="334"/>
      <c r="N37" s="287"/>
      <c r="O37" s="334"/>
      <c r="P37" s="287"/>
      <c r="Q37" s="350">
        <f t="shared" si="0"/>
        <v>0</v>
      </c>
    </row>
    <row r="38" spans="1:17" ht="15" customHeight="1">
      <c r="A38" s="152"/>
      <c r="B38" s="156" t="s">
        <v>315</v>
      </c>
      <c r="C38" s="268"/>
      <c r="D38" s="268"/>
      <c r="E38" s="334"/>
      <c r="F38" s="287"/>
      <c r="G38" s="334"/>
      <c r="H38" s="287"/>
      <c r="I38" s="322"/>
      <c r="J38" s="152"/>
      <c r="K38" s="156" t="s">
        <v>315</v>
      </c>
      <c r="L38" s="287"/>
      <c r="M38" s="334"/>
      <c r="N38" s="287"/>
      <c r="O38" s="287"/>
      <c r="P38" s="287"/>
      <c r="Q38" s="350">
        <f t="shared" si="0"/>
        <v>0</v>
      </c>
    </row>
    <row r="39" spans="1:17" ht="12.75">
      <c r="A39" s="152"/>
      <c r="B39" s="190" t="s">
        <v>316</v>
      </c>
      <c r="C39" s="287"/>
      <c r="D39" s="287"/>
      <c r="E39" s="334"/>
      <c r="F39" s="287"/>
      <c r="G39" s="334"/>
      <c r="H39" s="287"/>
      <c r="I39" s="322"/>
      <c r="J39" s="152"/>
      <c r="K39" s="190" t="s">
        <v>314</v>
      </c>
      <c r="L39" s="287"/>
      <c r="M39" s="334"/>
      <c r="N39" s="287"/>
      <c r="O39" s="334"/>
      <c r="P39" s="287"/>
      <c r="Q39" s="350">
        <f t="shared" si="0"/>
        <v>0</v>
      </c>
    </row>
    <row r="40" spans="1:17" ht="12.75">
      <c r="A40" s="208"/>
      <c r="B40" s="215" t="s">
        <v>309</v>
      </c>
      <c r="C40" s="327"/>
      <c r="D40" s="327"/>
      <c r="E40" s="326"/>
      <c r="F40" s="327"/>
      <c r="G40" s="326"/>
      <c r="H40" s="327"/>
      <c r="I40" s="339"/>
      <c r="J40" s="208"/>
      <c r="K40" s="215" t="s">
        <v>309</v>
      </c>
      <c r="L40" s="327"/>
      <c r="M40" s="326"/>
      <c r="N40" s="327"/>
      <c r="O40" s="326"/>
      <c r="P40" s="327"/>
      <c r="Q40" s="350">
        <f t="shared" si="0"/>
        <v>0</v>
      </c>
    </row>
    <row r="41" spans="1:17" ht="12.75">
      <c r="A41" s="216"/>
      <c r="B41" s="217" t="s">
        <v>310</v>
      </c>
      <c r="C41" s="331"/>
      <c r="D41" s="331"/>
      <c r="E41" s="330"/>
      <c r="F41" s="331"/>
      <c r="G41" s="330"/>
      <c r="H41" s="331">
        <f>+'Mod. F4.1 - CTA. PERDIDAS Y G '!I40</f>
        <v>-425618.07</v>
      </c>
      <c r="I41" s="340"/>
      <c r="J41" s="216"/>
      <c r="K41" s="217" t="s">
        <v>310</v>
      </c>
      <c r="L41" s="352">
        <v>425618.07</v>
      </c>
      <c r="M41" s="353"/>
      <c r="N41" s="331"/>
      <c r="O41" s="330"/>
      <c r="P41" s="331">
        <v>-141205.92</v>
      </c>
      <c r="Q41" s="350">
        <f t="shared" si="0"/>
        <v>-141205.92</v>
      </c>
    </row>
    <row r="42" spans="1:17" ht="12.75">
      <c r="A42" s="221"/>
      <c r="B42" s="224"/>
      <c r="C42" s="337"/>
      <c r="D42" s="337"/>
      <c r="E42" s="336"/>
      <c r="F42" s="337"/>
      <c r="G42" s="336"/>
      <c r="H42" s="337"/>
      <c r="I42" s="341"/>
      <c r="J42" s="221"/>
      <c r="K42" s="224"/>
      <c r="L42" s="337"/>
      <c r="M42" s="336"/>
      <c r="N42" s="337"/>
      <c r="O42" s="336"/>
      <c r="P42" s="337"/>
      <c r="Q42" s="350">
        <f t="shared" si="0"/>
        <v>0</v>
      </c>
    </row>
    <row r="43" spans="1:17" ht="15">
      <c r="A43" s="212" t="s">
        <v>453</v>
      </c>
      <c r="B43" s="189"/>
      <c r="C43" s="324">
        <v>5460497.55</v>
      </c>
      <c r="D43" s="284">
        <f aca="true" t="shared" si="1" ref="D43:I43">SUM(D10:D41)</f>
        <v>0</v>
      </c>
      <c r="E43" s="284">
        <f t="shared" si="1"/>
        <v>0</v>
      </c>
      <c r="F43" s="343">
        <f>+F29</f>
        <v>1176415.9499999997</v>
      </c>
      <c r="G43" s="284">
        <f t="shared" si="1"/>
        <v>0</v>
      </c>
      <c r="H43" s="284">
        <f>SUM(H29:H42)</f>
        <v>-3196505.23</v>
      </c>
      <c r="I43" s="342">
        <f t="shared" si="1"/>
        <v>0</v>
      </c>
      <c r="J43" s="212" t="s">
        <v>453</v>
      </c>
      <c r="K43" s="189"/>
      <c r="L43" s="288">
        <f>SUM(L29:L42)</f>
        <v>184724.68999999994</v>
      </c>
      <c r="M43" s="288">
        <f>SUM(M10:M41)</f>
        <v>0</v>
      </c>
      <c r="N43" s="288">
        <f>SUM(N10:N41)</f>
        <v>0</v>
      </c>
      <c r="O43" s="288">
        <f>SUM(O10:O41)</f>
        <v>0</v>
      </c>
      <c r="P43" s="288">
        <f>SUM(P29:P41)</f>
        <v>7119442.43</v>
      </c>
      <c r="Q43" s="350">
        <f t="shared" si="0"/>
        <v>10744575.39</v>
      </c>
    </row>
    <row r="44" spans="1:17" ht="13.5" thickBot="1">
      <c r="A44" s="14"/>
      <c r="B44" s="15"/>
      <c r="C44" s="158"/>
      <c r="D44" s="158"/>
      <c r="E44" s="157"/>
      <c r="F44" s="158"/>
      <c r="G44" s="157"/>
      <c r="H44" s="158"/>
      <c r="I44" s="194"/>
      <c r="J44" s="14"/>
      <c r="K44" s="15"/>
      <c r="L44" s="158"/>
      <c r="M44" s="157"/>
      <c r="N44" s="158"/>
      <c r="O44" s="157"/>
      <c r="P44" s="158"/>
      <c r="Q44" s="159"/>
    </row>
    <row r="45" spans="11:12" ht="13.5" thickTop="1">
      <c r="K45" s="242" t="s">
        <v>355</v>
      </c>
      <c r="L45" s="240"/>
    </row>
    <row r="46" spans="11:17" ht="12.75">
      <c r="K46" s="240"/>
      <c r="L46" s="240"/>
      <c r="M46" s="241"/>
      <c r="Q46" s="419">
        <f>+Q43-'Mod. F5 -  BALANCE SITUAC. PRVN'!D46</f>
        <v>0</v>
      </c>
    </row>
  </sheetData>
  <mergeCells count="19">
    <mergeCell ref="H2:I2"/>
    <mergeCell ref="C7:D7"/>
    <mergeCell ref="E7:E8"/>
    <mergeCell ref="F7:F8"/>
    <mergeCell ref="G7:G8"/>
    <mergeCell ref="H7:H8"/>
    <mergeCell ref="I7:I8"/>
    <mergeCell ref="B5:I5"/>
    <mergeCell ref="B4:I4"/>
    <mergeCell ref="K4:Q4"/>
    <mergeCell ref="J7:J8"/>
    <mergeCell ref="N7:N8"/>
    <mergeCell ref="K5:Q5"/>
    <mergeCell ref="L7:L8"/>
    <mergeCell ref="M7:M8"/>
    <mergeCell ref="K7:K8"/>
    <mergeCell ref="O7:O8"/>
    <mergeCell ref="P7:P8"/>
    <mergeCell ref="Q7:Q8"/>
  </mergeCells>
  <printOptions horizontalCentered="1" verticalCentered="1"/>
  <pageMargins left="0.75" right="0.75" top="1" bottom="0.3937007874015748" header="0.1968503937007874" footer="0.1968503937007874"/>
  <pageSetup fitToWidth="0" fitToHeight="1" horizontalDpi="600" verticalDpi="600" orientation="landscape" paperSize="9" scale="68" r:id="rId1"/>
  <headerFooter alignWithMargins="0">
    <oddFooter>&amp;C&amp;P/&amp;N</oddFooter>
  </headerFooter>
  <colBreaks count="1" manualBreakCount="1">
    <brk id="9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X88"/>
  <sheetViews>
    <sheetView workbookViewId="0" topLeftCell="D46">
      <selection activeCell="D44" sqref="D44"/>
    </sheetView>
  </sheetViews>
  <sheetFormatPr defaultColWidth="12" defaultRowHeight="12.75"/>
  <cols>
    <col min="1" max="1" width="12" style="16" customWidth="1"/>
    <col min="2" max="2" width="3.5" style="16" customWidth="1"/>
    <col min="3" max="3" width="61.33203125" style="16" customWidth="1"/>
    <col min="4" max="4" width="14.83203125" style="16" customWidth="1"/>
    <col min="5" max="5" width="15.33203125" style="16" customWidth="1"/>
    <col min="6" max="6" width="3" style="16" customWidth="1"/>
    <col min="7" max="7" width="59.83203125" style="16" customWidth="1"/>
    <col min="8" max="9" width="16.33203125" style="16" customWidth="1"/>
    <col min="10" max="10" width="12" style="16" customWidth="1"/>
    <col min="11" max="11" width="3.5" style="16" customWidth="1"/>
    <col min="12" max="12" width="49.66015625" style="16" customWidth="1"/>
    <col min="13" max="14" width="17.83203125" style="16" customWidth="1"/>
    <col min="15" max="15" width="3.5" style="16" customWidth="1"/>
    <col min="16" max="16" width="49.66015625" style="16" customWidth="1"/>
    <col min="17" max="18" width="17.83203125" style="16" customWidth="1"/>
    <col min="19" max="21" width="12" style="16" customWidth="1"/>
    <col min="22" max="22" width="52.66015625" style="16" customWidth="1"/>
    <col min="23" max="23" width="14.66015625" style="16" customWidth="1"/>
    <col min="24" max="24" width="15.83203125" style="16" customWidth="1"/>
    <col min="25" max="16384" width="12" style="16" customWidth="1"/>
  </cols>
  <sheetData>
    <row r="1" spans="5:9" ht="15">
      <c r="E1" s="438" t="s">
        <v>67</v>
      </c>
      <c r="F1" s="444"/>
      <c r="G1" s="444"/>
      <c r="H1" s="444"/>
      <c r="I1" s="444"/>
    </row>
    <row r="2" spans="3:9" ht="15.75">
      <c r="C2" s="61" t="s">
        <v>371</v>
      </c>
      <c r="H2" s="457" t="s">
        <v>435</v>
      </c>
      <c r="I2" s="458"/>
    </row>
    <row r="3" spans="3:9" ht="12.75">
      <c r="C3" s="17" t="s">
        <v>108</v>
      </c>
      <c r="I3" s="18"/>
    </row>
    <row r="4" spans="2:18" ht="24" customHeight="1">
      <c r="B4" s="19"/>
      <c r="C4" s="77" t="s">
        <v>445</v>
      </c>
      <c r="D4" s="19"/>
      <c r="E4" s="19"/>
      <c r="F4" s="19"/>
      <c r="G4" s="19"/>
      <c r="H4" s="19"/>
      <c r="I4" s="19"/>
      <c r="K4" s="21"/>
      <c r="L4" s="20"/>
      <c r="M4" s="21"/>
      <c r="N4" s="21"/>
      <c r="O4" s="21"/>
      <c r="P4" s="21"/>
      <c r="Q4" s="21"/>
      <c r="R4" s="21"/>
    </row>
    <row r="5" spans="2:22" ht="15.75" customHeight="1" thickBot="1">
      <c r="B5" s="21"/>
      <c r="C5" s="116"/>
      <c r="D5" s="21"/>
      <c r="E5" s="21"/>
      <c r="F5" s="21"/>
      <c r="G5" s="21"/>
      <c r="H5" s="21"/>
      <c r="I5" s="22"/>
      <c r="J5" s="21"/>
      <c r="R5" s="22"/>
      <c r="V5" s="16" t="s">
        <v>36</v>
      </c>
    </row>
    <row r="6" spans="2:24" ht="25.5" customHeight="1" thickTop="1">
      <c r="B6" s="23"/>
      <c r="C6" s="24" t="s">
        <v>37</v>
      </c>
      <c r="D6" s="244">
        <v>2017</v>
      </c>
      <c r="E6" s="372">
        <v>2016</v>
      </c>
      <c r="F6" s="23"/>
      <c r="G6" s="26" t="s">
        <v>37</v>
      </c>
      <c r="H6" s="244">
        <v>2017</v>
      </c>
      <c r="I6" s="135">
        <v>2016</v>
      </c>
      <c r="J6" s="21"/>
      <c r="K6" s="23"/>
      <c r="L6" s="24"/>
      <c r="M6" s="28"/>
      <c r="N6" s="25"/>
      <c r="O6" s="23"/>
      <c r="P6" s="26"/>
      <c r="Q6" s="29"/>
      <c r="R6" s="27"/>
      <c r="W6" s="16">
        <v>1995</v>
      </c>
      <c r="X6" s="16">
        <v>1996</v>
      </c>
    </row>
    <row r="7" spans="2:18" ht="6.75" customHeight="1" thickBot="1">
      <c r="B7" s="30"/>
      <c r="C7" s="31"/>
      <c r="D7" s="32"/>
      <c r="E7" s="373"/>
      <c r="F7" s="30"/>
      <c r="G7" s="31"/>
      <c r="H7" s="32"/>
      <c r="I7" s="32"/>
      <c r="K7" s="30"/>
      <c r="L7" s="31"/>
      <c r="M7" s="32"/>
      <c r="N7" s="32"/>
      <c r="O7" s="30"/>
      <c r="P7" s="31"/>
      <c r="Q7" s="32"/>
      <c r="R7" s="32"/>
    </row>
    <row r="8" spans="2:24" ht="13.5" thickTop="1">
      <c r="B8" s="138"/>
      <c r="C8" s="162"/>
      <c r="D8" s="139" t="s">
        <v>0</v>
      </c>
      <c r="E8" s="374" t="s">
        <v>0</v>
      </c>
      <c r="F8" s="40"/>
      <c r="G8" s="41"/>
      <c r="H8" s="177" t="s">
        <v>0</v>
      </c>
      <c r="I8" s="35" t="s">
        <v>0</v>
      </c>
      <c r="J8" s="41"/>
      <c r="K8" s="36"/>
      <c r="L8" s="37"/>
      <c r="M8" s="38"/>
      <c r="N8" s="38"/>
      <c r="O8" s="34"/>
      <c r="P8" s="33"/>
      <c r="Q8" s="39"/>
      <c r="R8" s="39"/>
      <c r="V8" s="16" t="str">
        <f>+B9</f>
        <v>  A) ACTIVO NO CORRIENTE</v>
      </c>
      <c r="W8" s="16" t="str">
        <f>+D8</f>
        <v> </v>
      </c>
      <c r="X8" s="16" t="str">
        <f>+E8</f>
        <v> </v>
      </c>
    </row>
    <row r="9" spans="2:24" ht="12.75">
      <c r="B9" s="169" t="s">
        <v>110</v>
      </c>
      <c r="C9" s="37"/>
      <c r="D9" s="357">
        <f>+D10+D17+D21+D24+D30</f>
        <v>13073852.44</v>
      </c>
      <c r="E9" s="375">
        <f>+E10+E17+E21+E24+E30</f>
        <v>13800977.790000001</v>
      </c>
      <c r="F9" s="45"/>
      <c r="G9" s="47" t="s">
        <v>38</v>
      </c>
      <c r="H9" s="362">
        <f>SUM(H10:H15)</f>
        <v>3376405.84</v>
      </c>
      <c r="I9" s="378">
        <f>SUM(I10:I15)</f>
        <v>3376405.84</v>
      </c>
      <c r="K9" s="43"/>
      <c r="L9" s="37"/>
      <c r="M9" s="37"/>
      <c r="N9" s="37"/>
      <c r="O9" s="41"/>
      <c r="P9" s="42"/>
      <c r="Q9" s="44"/>
      <c r="R9" s="44"/>
      <c r="V9" s="16">
        <f>+B11</f>
        <v>0</v>
      </c>
      <c r="W9" s="16">
        <f>+D10</f>
        <v>0</v>
      </c>
      <c r="X9" s="16">
        <f>+E10</f>
        <v>0</v>
      </c>
    </row>
    <row r="10" spans="2:24" ht="12.75">
      <c r="B10" s="40"/>
      <c r="C10" s="42" t="s">
        <v>111</v>
      </c>
      <c r="D10" s="357">
        <v>0</v>
      </c>
      <c r="E10" s="375">
        <v>0</v>
      </c>
      <c r="F10" s="40"/>
      <c r="G10" s="37" t="s">
        <v>39</v>
      </c>
      <c r="H10" s="354">
        <v>3376405.84</v>
      </c>
      <c r="I10" s="355">
        <v>3376405.84</v>
      </c>
      <c r="K10" s="43"/>
      <c r="L10" s="42"/>
      <c r="M10" s="44"/>
      <c r="N10" s="44"/>
      <c r="O10" s="41"/>
      <c r="P10" s="42"/>
      <c r="Q10" s="42"/>
      <c r="R10" s="42"/>
      <c r="V10" s="16">
        <f>+B35</f>
        <v>0</v>
      </c>
      <c r="W10" s="16">
        <f>+D35</f>
        <v>43718.38</v>
      </c>
      <c r="X10" s="16">
        <f>+E35</f>
        <v>43718.38</v>
      </c>
    </row>
    <row r="11" spans="2:24" ht="12.75">
      <c r="B11" s="45"/>
      <c r="C11" s="37" t="s">
        <v>112</v>
      </c>
      <c r="D11" s="354">
        <v>0</v>
      </c>
      <c r="E11" s="376">
        <v>0</v>
      </c>
      <c r="F11" s="40"/>
      <c r="G11" s="37" t="s">
        <v>41</v>
      </c>
      <c r="H11" s="354">
        <v>0</v>
      </c>
      <c r="I11" s="355">
        <v>0</v>
      </c>
      <c r="K11" s="43"/>
      <c r="L11" s="42"/>
      <c r="M11" s="44"/>
      <c r="N11" s="44"/>
      <c r="O11" s="41"/>
      <c r="P11" s="37"/>
      <c r="Q11" s="46"/>
      <c r="R11" s="46"/>
      <c r="V11" s="16">
        <f>+F9</f>
        <v>0</v>
      </c>
      <c r="W11" s="16" t="str">
        <f>+H8</f>
        <v> </v>
      </c>
      <c r="X11" s="16" t="str">
        <f>+I8</f>
        <v> </v>
      </c>
    </row>
    <row r="12" spans="2:18" ht="12.75">
      <c r="B12" s="40"/>
      <c r="C12" s="37" t="s">
        <v>113</v>
      </c>
      <c r="D12" s="354">
        <v>0</v>
      </c>
      <c r="E12" s="376">
        <v>0</v>
      </c>
      <c r="F12" s="40"/>
      <c r="G12" s="37" t="s">
        <v>134</v>
      </c>
      <c r="H12" s="354">
        <v>0</v>
      </c>
      <c r="I12" s="355">
        <v>0</v>
      </c>
      <c r="K12" s="43"/>
      <c r="L12" s="42"/>
      <c r="M12" s="44"/>
      <c r="N12" s="44"/>
      <c r="O12" s="41"/>
      <c r="P12" s="37"/>
      <c r="Q12" s="46"/>
      <c r="R12" s="46"/>
    </row>
    <row r="13" spans="2:18" ht="12.75">
      <c r="B13" s="40"/>
      <c r="C13" s="37" t="s">
        <v>114</v>
      </c>
      <c r="D13" s="354">
        <v>0</v>
      </c>
      <c r="E13" s="376">
        <v>0</v>
      </c>
      <c r="F13" s="40"/>
      <c r="G13" s="37" t="s">
        <v>42</v>
      </c>
      <c r="H13" s="354">
        <v>0</v>
      </c>
      <c r="I13" s="355">
        <v>0</v>
      </c>
      <c r="K13" s="43"/>
      <c r="L13" s="42"/>
      <c r="M13" s="42"/>
      <c r="N13" s="42"/>
      <c r="O13" s="41"/>
      <c r="P13" s="37"/>
      <c r="Q13" s="46"/>
      <c r="R13" s="46"/>
    </row>
    <row r="14" spans="2:18" ht="12.75">
      <c r="B14" s="40"/>
      <c r="C14" s="37" t="s">
        <v>115</v>
      </c>
      <c r="D14" s="354">
        <v>0</v>
      </c>
      <c r="E14" s="376">
        <v>0</v>
      </c>
      <c r="F14" s="40"/>
      <c r="G14" s="37" t="s">
        <v>135</v>
      </c>
      <c r="H14" s="354">
        <v>0</v>
      </c>
      <c r="I14" s="355">
        <v>0</v>
      </c>
      <c r="K14" s="43"/>
      <c r="L14" s="37"/>
      <c r="M14" s="46"/>
      <c r="N14" s="46"/>
      <c r="O14" s="41"/>
      <c r="P14" s="42"/>
      <c r="Q14" s="42"/>
      <c r="R14" s="42"/>
    </row>
    <row r="15" spans="2:18" ht="12.75">
      <c r="B15" s="40"/>
      <c r="C15" s="37" t="s">
        <v>43</v>
      </c>
      <c r="D15" s="354">
        <v>0</v>
      </c>
      <c r="E15" s="376">
        <v>0</v>
      </c>
      <c r="F15" s="40"/>
      <c r="G15" s="37" t="s">
        <v>136</v>
      </c>
      <c r="H15" s="354">
        <v>0</v>
      </c>
      <c r="I15" s="355">
        <v>0</v>
      </c>
      <c r="K15" s="43"/>
      <c r="L15" s="37"/>
      <c r="M15" s="46"/>
      <c r="N15" s="46"/>
      <c r="O15" s="41"/>
      <c r="P15" s="37"/>
      <c r="Q15" s="46"/>
      <c r="R15" s="46"/>
    </row>
    <row r="16" spans="2:18" ht="12.75">
      <c r="B16" s="40"/>
      <c r="C16" s="37" t="s">
        <v>116</v>
      </c>
      <c r="D16" s="354">
        <v>0</v>
      </c>
      <c r="E16" s="376">
        <v>0</v>
      </c>
      <c r="F16" s="40"/>
      <c r="G16" s="42" t="s">
        <v>137</v>
      </c>
      <c r="H16" s="357">
        <f>SUM(H17:H23)</f>
        <v>843254.62</v>
      </c>
      <c r="I16" s="361">
        <f>SUM(I17:I23)</f>
        <v>580000.64</v>
      </c>
      <c r="K16" s="43"/>
      <c r="L16" s="37"/>
      <c r="M16" s="46"/>
      <c r="N16" s="46"/>
      <c r="O16" s="41"/>
      <c r="P16" s="37"/>
      <c r="Q16" s="37"/>
      <c r="R16" s="37"/>
    </row>
    <row r="17" spans="2:18" ht="12.75">
      <c r="B17" s="40"/>
      <c r="C17" s="42" t="s">
        <v>117</v>
      </c>
      <c r="D17" s="357">
        <f>SUM(D18:D20)</f>
        <v>117227.27</v>
      </c>
      <c r="E17" s="375">
        <f>SUM(E18:E20)</f>
        <v>561010.4099999999</v>
      </c>
      <c r="F17" s="40"/>
      <c r="G17" s="37" t="s">
        <v>140</v>
      </c>
      <c r="H17" s="354">
        <f>526128.79+271973.87</f>
        <v>798102.66</v>
      </c>
      <c r="I17" s="355">
        <f>478023.94+31973.87</f>
        <v>509997.81</v>
      </c>
      <c r="K17" s="43"/>
      <c r="L17" s="42"/>
      <c r="M17" s="42"/>
      <c r="N17" s="42"/>
      <c r="O17" s="47"/>
      <c r="P17" s="37"/>
      <c r="Q17" s="42"/>
      <c r="R17" s="42"/>
    </row>
    <row r="18" spans="2:18" ht="13.5" customHeight="1">
      <c r="B18" s="40"/>
      <c r="C18" s="37" t="s">
        <v>46</v>
      </c>
      <c r="D18" s="354">
        <v>116336.89</v>
      </c>
      <c r="E18" s="376">
        <v>558129.07</v>
      </c>
      <c r="F18" s="40"/>
      <c r="G18" s="37" t="s">
        <v>139</v>
      </c>
      <c r="H18" s="356">
        <v>0</v>
      </c>
      <c r="I18" s="355">
        <v>0</v>
      </c>
      <c r="K18" s="43"/>
      <c r="L18" s="37"/>
      <c r="M18" s="46"/>
      <c r="N18" s="46"/>
      <c r="O18" s="41"/>
      <c r="P18" s="37"/>
      <c r="Q18" s="37"/>
      <c r="R18" s="37"/>
    </row>
    <row r="19" spans="2:18" ht="12.75">
      <c r="B19" s="40"/>
      <c r="C19" s="37" t="s">
        <v>118</v>
      </c>
      <c r="D19" s="354">
        <v>890.38</v>
      </c>
      <c r="E19" s="376">
        <v>2881.34</v>
      </c>
      <c r="F19" s="170"/>
      <c r="G19" s="37" t="s">
        <v>138</v>
      </c>
      <c r="H19" s="356">
        <v>45151.96</v>
      </c>
      <c r="I19" s="355">
        <f>54991.96+15010.87</f>
        <v>70002.83</v>
      </c>
      <c r="K19" s="43"/>
      <c r="L19" s="37"/>
      <c r="M19" s="46"/>
      <c r="N19" s="46"/>
      <c r="O19" s="41"/>
      <c r="P19" s="42"/>
      <c r="Q19" s="42"/>
      <c r="R19" s="42"/>
    </row>
    <row r="20" spans="2:18" ht="12.75">
      <c r="B20" s="40"/>
      <c r="C20" s="37" t="s">
        <v>119</v>
      </c>
      <c r="D20" s="354">
        <v>0</v>
      </c>
      <c r="E20" s="376">
        <v>0</v>
      </c>
      <c r="F20" s="40"/>
      <c r="G20" s="41" t="s">
        <v>141</v>
      </c>
      <c r="H20" s="356">
        <v>0</v>
      </c>
      <c r="I20" s="355">
        <v>0</v>
      </c>
      <c r="K20" s="43"/>
      <c r="L20" s="37"/>
      <c r="M20" s="46"/>
      <c r="N20" s="46"/>
      <c r="O20" s="41"/>
      <c r="P20" s="37"/>
      <c r="Q20" s="46"/>
      <c r="R20" s="46"/>
    </row>
    <row r="21" spans="2:18" ht="12.75">
      <c r="B21" s="40"/>
      <c r="C21" s="42" t="s">
        <v>120</v>
      </c>
      <c r="D21" s="357">
        <f>+D22+D23</f>
        <v>12912906.79</v>
      </c>
      <c r="E21" s="375">
        <f>+E22+E23</f>
        <v>13196249</v>
      </c>
      <c r="F21" s="40"/>
      <c r="G21" s="41" t="s">
        <v>142</v>
      </c>
      <c r="H21" s="356">
        <v>0</v>
      </c>
      <c r="I21" s="355">
        <v>0</v>
      </c>
      <c r="K21" s="43"/>
      <c r="L21" s="42"/>
      <c r="M21" s="44"/>
      <c r="N21" s="44"/>
      <c r="O21" s="41"/>
      <c r="P21" s="37"/>
      <c r="Q21" s="46"/>
      <c r="R21" s="46"/>
    </row>
    <row r="22" spans="2:18" ht="12.75">
      <c r="B22" s="40"/>
      <c r="C22" s="37" t="s">
        <v>121</v>
      </c>
      <c r="D22" s="354">
        <v>0</v>
      </c>
      <c r="E22" s="376">
        <v>0</v>
      </c>
      <c r="F22" s="40"/>
      <c r="G22" s="41" t="s">
        <v>143</v>
      </c>
      <c r="H22" s="356">
        <v>0</v>
      </c>
      <c r="I22" s="355">
        <v>0</v>
      </c>
      <c r="K22" s="43"/>
      <c r="L22" s="37"/>
      <c r="M22" s="37"/>
      <c r="N22" s="37"/>
      <c r="O22" s="41"/>
      <c r="P22" s="42"/>
      <c r="Q22" s="42"/>
      <c r="R22" s="42"/>
    </row>
    <row r="23" spans="2:18" ht="12.75" customHeight="1">
      <c r="B23" s="40"/>
      <c r="C23" s="37" t="s">
        <v>122</v>
      </c>
      <c r="D23" s="356">
        <v>12912906.79</v>
      </c>
      <c r="E23" s="376">
        <v>13196249</v>
      </c>
      <c r="F23" s="40"/>
      <c r="G23" s="41" t="s">
        <v>144</v>
      </c>
      <c r="H23" s="356">
        <v>0</v>
      </c>
      <c r="I23" s="355">
        <v>0</v>
      </c>
      <c r="K23" s="48"/>
      <c r="L23" s="37"/>
      <c r="M23" s="42"/>
      <c r="N23" s="42"/>
      <c r="O23" s="41"/>
      <c r="P23" s="37"/>
      <c r="Q23" s="46"/>
      <c r="R23" s="46"/>
    </row>
    <row r="24" spans="2:18" ht="25.5">
      <c r="B24" s="40"/>
      <c r="C24" s="137" t="s">
        <v>123</v>
      </c>
      <c r="D24" s="362">
        <v>0</v>
      </c>
      <c r="E24" s="375">
        <v>0</v>
      </c>
      <c r="F24" s="40"/>
      <c r="G24" s="137" t="s">
        <v>145</v>
      </c>
      <c r="H24" s="362">
        <v>0</v>
      </c>
      <c r="I24" s="361">
        <v>0</v>
      </c>
      <c r="K24" s="43"/>
      <c r="L24" s="37"/>
      <c r="M24" s="37"/>
      <c r="N24" s="37"/>
      <c r="P24" s="37"/>
      <c r="Q24" s="37"/>
      <c r="R24" s="37"/>
    </row>
    <row r="25" spans="2:18" ht="12.75">
      <c r="B25" s="40"/>
      <c r="C25" s="37" t="s">
        <v>124</v>
      </c>
      <c r="D25" s="354">
        <v>0</v>
      </c>
      <c r="E25" s="376">
        <v>0</v>
      </c>
      <c r="F25" s="40"/>
      <c r="G25" s="37" t="s">
        <v>124</v>
      </c>
      <c r="H25" s="354">
        <v>0</v>
      </c>
      <c r="I25" s="355">
        <v>0</v>
      </c>
      <c r="K25" s="43"/>
      <c r="L25" s="37"/>
      <c r="M25" s="46"/>
      <c r="N25" s="46"/>
      <c r="P25" s="42"/>
      <c r="Q25" s="49"/>
      <c r="R25" s="49"/>
    </row>
    <row r="26" spans="2:18" ht="12.75" customHeight="1">
      <c r="B26" s="40"/>
      <c r="C26" s="37" t="s">
        <v>125</v>
      </c>
      <c r="D26" s="354">
        <v>0</v>
      </c>
      <c r="E26" s="376">
        <v>0</v>
      </c>
      <c r="F26" s="40"/>
      <c r="G26" s="37" t="s">
        <v>125</v>
      </c>
      <c r="H26" s="354">
        <v>0</v>
      </c>
      <c r="I26" s="355">
        <v>0</v>
      </c>
      <c r="K26" s="43"/>
      <c r="L26" s="37"/>
      <c r="M26" s="46"/>
      <c r="N26" s="46"/>
      <c r="P26" s="37"/>
      <c r="Q26" s="46"/>
      <c r="R26" s="46"/>
    </row>
    <row r="27" spans="2:18" ht="12.75">
      <c r="B27" s="40"/>
      <c r="C27" s="37" t="s">
        <v>126</v>
      </c>
      <c r="D27" s="354">
        <v>0</v>
      </c>
      <c r="E27" s="376">
        <v>0</v>
      </c>
      <c r="F27" s="40"/>
      <c r="G27" s="37" t="s">
        <v>126</v>
      </c>
      <c r="H27" s="354">
        <v>0</v>
      </c>
      <c r="I27" s="355">
        <v>0</v>
      </c>
      <c r="K27" s="43"/>
      <c r="L27" s="37"/>
      <c r="M27" s="37"/>
      <c r="N27" s="37"/>
      <c r="O27" s="41"/>
      <c r="P27" s="37"/>
      <c r="Q27" s="46"/>
      <c r="R27" s="46"/>
    </row>
    <row r="28" spans="2:18" ht="12.75">
      <c r="B28" s="40"/>
      <c r="C28" s="37" t="s">
        <v>127</v>
      </c>
      <c r="D28" s="354">
        <v>0</v>
      </c>
      <c r="E28" s="376">
        <v>0</v>
      </c>
      <c r="F28" s="40"/>
      <c r="G28" s="37" t="s">
        <v>127</v>
      </c>
      <c r="H28" s="354">
        <v>0</v>
      </c>
      <c r="I28" s="355">
        <v>0</v>
      </c>
      <c r="K28" s="48"/>
      <c r="L28" s="37"/>
      <c r="M28" s="42"/>
      <c r="N28" s="42"/>
      <c r="O28" s="41"/>
      <c r="P28" s="37"/>
      <c r="Q28" s="46"/>
      <c r="R28" s="46"/>
    </row>
    <row r="29" spans="2:18" ht="12.75">
      <c r="B29" s="40"/>
      <c r="C29" s="37" t="s">
        <v>128</v>
      </c>
      <c r="D29" s="354">
        <v>0</v>
      </c>
      <c r="E29" s="376">
        <v>0</v>
      </c>
      <c r="F29" s="40"/>
      <c r="G29" s="37" t="s">
        <v>128</v>
      </c>
      <c r="H29" s="354">
        <v>0</v>
      </c>
      <c r="I29" s="355">
        <v>0</v>
      </c>
      <c r="K29" s="43"/>
      <c r="L29" s="37"/>
      <c r="M29" s="37"/>
      <c r="N29" s="37"/>
      <c r="O29" s="41"/>
      <c r="P29" s="37"/>
      <c r="Q29" s="46"/>
      <c r="R29" s="46"/>
    </row>
    <row r="30" spans="2:18" ht="12.75">
      <c r="B30" s="40"/>
      <c r="C30" s="42" t="s">
        <v>129</v>
      </c>
      <c r="D30" s="357">
        <f>SUM(D31:D35)</f>
        <v>43718.38</v>
      </c>
      <c r="E30" s="375">
        <f>SUM(E31:E35)</f>
        <v>43718.38</v>
      </c>
      <c r="F30" s="40"/>
      <c r="G30" s="42" t="s">
        <v>146</v>
      </c>
      <c r="H30" s="357">
        <v>0</v>
      </c>
      <c r="I30" s="361">
        <v>0</v>
      </c>
      <c r="K30" s="43"/>
      <c r="L30" s="37"/>
      <c r="M30" s="46"/>
      <c r="N30" s="46"/>
      <c r="O30" s="41"/>
      <c r="P30" s="42"/>
      <c r="Q30" s="44"/>
      <c r="R30" s="44"/>
    </row>
    <row r="31" spans="2:18" ht="12.75">
      <c r="B31" s="40"/>
      <c r="C31" s="37" t="s">
        <v>124</v>
      </c>
      <c r="D31" s="354">
        <v>0</v>
      </c>
      <c r="E31" s="376">
        <v>0</v>
      </c>
      <c r="F31" s="40"/>
      <c r="G31" s="37" t="s">
        <v>124</v>
      </c>
      <c r="H31" s="354">
        <v>0</v>
      </c>
      <c r="I31" s="355">
        <v>0</v>
      </c>
      <c r="K31" s="43"/>
      <c r="L31" s="37"/>
      <c r="M31" s="46"/>
      <c r="N31" s="46"/>
      <c r="O31" s="41"/>
      <c r="P31" s="42"/>
      <c r="Q31" s="44"/>
      <c r="R31" s="44"/>
    </row>
    <row r="32" spans="2:18" ht="12.75">
      <c r="B32" s="40"/>
      <c r="C32" s="37" t="s">
        <v>130</v>
      </c>
      <c r="D32" s="354">
        <v>0</v>
      </c>
      <c r="E32" s="376">
        <v>0</v>
      </c>
      <c r="F32" s="40"/>
      <c r="G32" s="37" t="s">
        <v>125</v>
      </c>
      <c r="H32" s="354">
        <v>0</v>
      </c>
      <c r="I32" s="355">
        <v>0</v>
      </c>
      <c r="K32" s="43"/>
      <c r="L32" s="37"/>
      <c r="M32" s="46"/>
      <c r="N32" s="46"/>
      <c r="O32" s="41"/>
      <c r="P32" s="42"/>
      <c r="Q32" s="44"/>
      <c r="R32" s="44"/>
    </row>
    <row r="33" spans="2:18" ht="12.75">
      <c r="B33" s="40"/>
      <c r="C33" s="37" t="s">
        <v>126</v>
      </c>
      <c r="D33" s="354">
        <v>0</v>
      </c>
      <c r="E33" s="376">
        <v>0</v>
      </c>
      <c r="F33" s="40"/>
      <c r="G33" s="37" t="s">
        <v>126</v>
      </c>
      <c r="H33" s="354">
        <v>0</v>
      </c>
      <c r="I33" s="355">
        <v>0</v>
      </c>
      <c r="K33" s="43"/>
      <c r="L33" s="37"/>
      <c r="M33" s="46"/>
      <c r="N33" s="46"/>
      <c r="O33" s="41"/>
      <c r="P33" s="42"/>
      <c r="Q33" s="44"/>
      <c r="R33" s="44"/>
    </row>
    <row r="34" spans="2:18" ht="12.75">
      <c r="B34" s="40"/>
      <c r="C34" s="37" t="s">
        <v>127</v>
      </c>
      <c r="D34" s="354">
        <v>0</v>
      </c>
      <c r="E34" s="376">
        <v>0</v>
      </c>
      <c r="F34" s="40"/>
      <c r="G34" s="37" t="s">
        <v>127</v>
      </c>
      <c r="H34" s="354">
        <v>0</v>
      </c>
      <c r="I34" s="355">
        <v>0</v>
      </c>
      <c r="K34" s="43"/>
      <c r="L34" s="37"/>
      <c r="M34" s="46"/>
      <c r="N34" s="46"/>
      <c r="O34" s="41"/>
      <c r="P34" s="42"/>
      <c r="Q34" s="44"/>
      <c r="R34" s="44"/>
    </row>
    <row r="35" spans="2:18" ht="15.75">
      <c r="B35" s="45"/>
      <c r="C35" s="37" t="s">
        <v>128</v>
      </c>
      <c r="D35" s="354">
        <v>43718.38</v>
      </c>
      <c r="E35" s="376">
        <v>43718.38</v>
      </c>
      <c r="F35" s="40"/>
      <c r="G35" s="37" t="s">
        <v>128</v>
      </c>
      <c r="H35" s="354">
        <v>0</v>
      </c>
      <c r="I35" s="355">
        <v>0</v>
      </c>
      <c r="K35" s="43"/>
      <c r="L35" s="37"/>
      <c r="M35" s="46"/>
      <c r="N35" s="46"/>
      <c r="O35" s="41"/>
      <c r="P35" s="50"/>
      <c r="Q35" s="42"/>
      <c r="R35" s="42"/>
    </row>
    <row r="36" spans="2:18" ht="15.75">
      <c r="B36" s="45"/>
      <c r="C36" s="42" t="s">
        <v>131</v>
      </c>
      <c r="D36" s="354">
        <v>0</v>
      </c>
      <c r="E36" s="375">
        <v>0</v>
      </c>
      <c r="F36" s="40"/>
      <c r="G36" s="42" t="s">
        <v>147</v>
      </c>
      <c r="H36" s="357">
        <v>27970.55</v>
      </c>
      <c r="I36" s="361">
        <v>36423.41</v>
      </c>
      <c r="K36" s="43"/>
      <c r="L36" s="37"/>
      <c r="M36" s="46"/>
      <c r="N36" s="46"/>
      <c r="O36" s="41"/>
      <c r="P36" s="50"/>
      <c r="Q36" s="42"/>
      <c r="R36" s="42"/>
    </row>
    <row r="37" spans="2:18" ht="15.75">
      <c r="B37" s="40"/>
      <c r="C37" s="41"/>
      <c r="D37" s="356"/>
      <c r="E37" s="376"/>
      <c r="F37" s="40"/>
      <c r="G37" s="42" t="s">
        <v>148</v>
      </c>
      <c r="H37" s="357">
        <f>SUM(H38:H39)</f>
        <v>54394.630000000005</v>
      </c>
      <c r="I37" s="361">
        <f>SUM(I38:I39)</f>
        <v>72587.48</v>
      </c>
      <c r="K37" s="43"/>
      <c r="L37" s="37"/>
      <c r="M37" s="46"/>
      <c r="N37" s="46"/>
      <c r="O37" s="41"/>
      <c r="P37" s="50"/>
      <c r="Q37" s="42"/>
      <c r="R37" s="42"/>
    </row>
    <row r="38" spans="2:18" ht="15.75">
      <c r="B38" s="170" t="s">
        <v>132</v>
      </c>
      <c r="C38" s="37"/>
      <c r="D38" s="362">
        <f>+H9+H16+H24+H30+H36+H37</f>
        <v>4302025.64</v>
      </c>
      <c r="E38" s="377">
        <f>+I9+I16+I24+I30+I36+I37</f>
        <v>4065417.37</v>
      </c>
      <c r="F38" s="40"/>
      <c r="G38" s="37" t="s">
        <v>149</v>
      </c>
      <c r="H38" s="354">
        <f>17176.96+37528.05-310.38</f>
        <v>54394.630000000005</v>
      </c>
      <c r="I38" s="355">
        <v>72587.48</v>
      </c>
      <c r="K38" s="43"/>
      <c r="L38" s="37"/>
      <c r="M38" s="46"/>
      <c r="N38" s="46"/>
      <c r="O38" s="41"/>
      <c r="P38" s="50"/>
      <c r="Q38" s="42"/>
      <c r="R38" s="42"/>
    </row>
    <row r="39" spans="2:18" ht="15.75">
      <c r="B39" s="40"/>
      <c r="C39" s="136" t="s">
        <v>133</v>
      </c>
      <c r="D39" s="356"/>
      <c r="E39" s="376"/>
      <c r="F39" s="40"/>
      <c r="G39" s="37" t="s">
        <v>150</v>
      </c>
      <c r="H39" s="354"/>
      <c r="I39" s="355">
        <v>0</v>
      </c>
      <c r="K39" s="43"/>
      <c r="L39" s="37"/>
      <c r="M39" s="46"/>
      <c r="N39" s="46"/>
      <c r="O39" s="41"/>
      <c r="P39" s="50"/>
      <c r="Q39" s="42"/>
      <c r="R39" s="42"/>
    </row>
    <row r="40" spans="2:18" ht="15.75">
      <c r="B40" s="40"/>
      <c r="D40" s="356"/>
      <c r="E40" s="376"/>
      <c r="F40" s="40"/>
      <c r="G40" s="41"/>
      <c r="H40" s="356"/>
      <c r="I40" s="355"/>
      <c r="K40" s="43"/>
      <c r="L40" s="37"/>
      <c r="M40" s="46"/>
      <c r="N40" s="46"/>
      <c r="O40" s="41"/>
      <c r="P40" s="50"/>
      <c r="Q40" s="42"/>
      <c r="R40" s="42"/>
    </row>
    <row r="41" spans="2:18" ht="15.75">
      <c r="B41" s="40"/>
      <c r="C41" s="47"/>
      <c r="D41" s="356"/>
      <c r="E41" s="376"/>
      <c r="F41" s="40"/>
      <c r="G41" s="50" t="s">
        <v>151</v>
      </c>
      <c r="H41" s="357">
        <f>+D9+D38</f>
        <v>17375878.08</v>
      </c>
      <c r="I41" s="361">
        <f>+E9+E38</f>
        <v>17866395.16</v>
      </c>
      <c r="K41" s="43"/>
      <c r="L41" s="37"/>
      <c r="M41" s="46"/>
      <c r="N41" s="46"/>
      <c r="O41" s="41"/>
      <c r="P41" s="50"/>
      <c r="Q41" s="42"/>
      <c r="R41" s="42"/>
    </row>
    <row r="42" spans="2:18" ht="13.5" thickBot="1">
      <c r="B42" s="57"/>
      <c r="C42" s="59"/>
      <c r="D42" s="163"/>
      <c r="E42" s="59"/>
      <c r="F42" s="57"/>
      <c r="G42" s="59"/>
      <c r="H42" s="163"/>
      <c r="I42" s="164"/>
      <c r="K42" s="53"/>
      <c r="L42" s="51"/>
      <c r="M42" s="51"/>
      <c r="N42" s="51"/>
      <c r="O42" s="52"/>
      <c r="P42" s="51"/>
      <c r="Q42" s="51"/>
      <c r="R42" s="51"/>
    </row>
    <row r="43" spans="2:13" ht="16.5" customHeight="1" thickTop="1">
      <c r="B43" s="461" t="s">
        <v>152</v>
      </c>
      <c r="C43" s="462"/>
      <c r="D43" s="459">
        <f>D6</f>
        <v>2017</v>
      </c>
      <c r="E43" s="459">
        <f>E6</f>
        <v>2016</v>
      </c>
      <c r="F43" s="461" t="s">
        <v>152</v>
      </c>
      <c r="G43" s="462"/>
      <c r="H43" s="459">
        <f>H6</f>
        <v>2017</v>
      </c>
      <c r="I43" s="465">
        <f>I6</f>
        <v>2016</v>
      </c>
      <c r="M43" s="54"/>
    </row>
    <row r="44" spans="2:13" ht="16.5" customHeight="1" thickBot="1">
      <c r="B44" s="463"/>
      <c r="C44" s="464"/>
      <c r="D44" s="460"/>
      <c r="E44" s="460"/>
      <c r="F44" s="463"/>
      <c r="G44" s="464"/>
      <c r="H44" s="460"/>
      <c r="I44" s="460"/>
      <c r="M44" s="54"/>
    </row>
    <row r="45" spans="2:13" ht="15.75" thickTop="1">
      <c r="B45" s="138"/>
      <c r="C45" s="162"/>
      <c r="D45" s="165" t="s">
        <v>0</v>
      </c>
      <c r="E45" s="379" t="s">
        <v>0</v>
      </c>
      <c r="F45" s="138"/>
      <c r="G45" s="381" t="s">
        <v>174</v>
      </c>
      <c r="H45" s="358">
        <f>+H47+H50</f>
        <v>4818715.96</v>
      </c>
      <c r="I45" s="382">
        <f>+I47+I50</f>
        <v>4959202.99</v>
      </c>
      <c r="M45" s="54"/>
    </row>
    <row r="46" spans="2:13" ht="15" customHeight="1">
      <c r="B46" s="170" t="s">
        <v>153</v>
      </c>
      <c r="C46" s="41"/>
      <c r="D46" s="362">
        <f>+D47+D64+D69</f>
        <v>10744575.39</v>
      </c>
      <c r="E46" s="377">
        <f>+E47+E64+E69</f>
        <v>10701056.62</v>
      </c>
      <c r="F46" s="40"/>
      <c r="G46" s="41" t="s">
        <v>175</v>
      </c>
      <c r="H46" s="363">
        <v>0</v>
      </c>
      <c r="I46" s="364">
        <v>0</v>
      </c>
      <c r="M46" s="54"/>
    </row>
    <row r="47" spans="2:13" ht="15">
      <c r="B47" s="45" t="s">
        <v>228</v>
      </c>
      <c r="C47" s="41"/>
      <c r="D47" s="362">
        <f>+D48+D51+D52+D55+D56+D59+D60+D61+D62</f>
        <v>3625132.96</v>
      </c>
      <c r="E47" s="377">
        <f>+E48+E51+E52+E55+E56+E59+E60+E61+E62</f>
        <v>3440408.27</v>
      </c>
      <c r="F47" s="40"/>
      <c r="G47" s="41" t="s">
        <v>176</v>
      </c>
      <c r="H47" s="363">
        <f>4203239.62+49108.26</f>
        <v>4252347.88</v>
      </c>
      <c r="I47" s="364">
        <v>4381254.7</v>
      </c>
      <c r="L47" s="365"/>
      <c r="M47" s="54"/>
    </row>
    <row r="48" spans="2:13" ht="15">
      <c r="B48" s="40"/>
      <c r="C48" s="47" t="s">
        <v>154</v>
      </c>
      <c r="D48" s="362">
        <f>+D49+D50</f>
        <v>5460497.55</v>
      </c>
      <c r="E48" s="377">
        <f>+E49+E50</f>
        <v>5460497.55</v>
      </c>
      <c r="F48" s="40"/>
      <c r="G48" s="41" t="s">
        <v>177</v>
      </c>
      <c r="H48" s="363">
        <v>0</v>
      </c>
      <c r="I48" s="364">
        <v>0</v>
      </c>
      <c r="M48" s="54"/>
    </row>
    <row r="49" spans="2:13" ht="15">
      <c r="B49" s="40"/>
      <c r="C49" s="41" t="s">
        <v>155</v>
      </c>
      <c r="D49" s="356">
        <v>5460497.55</v>
      </c>
      <c r="E49" s="380">
        <v>5460497.55</v>
      </c>
      <c r="F49" s="40"/>
      <c r="G49" s="41" t="s">
        <v>178</v>
      </c>
      <c r="H49" s="363">
        <v>0</v>
      </c>
      <c r="I49" s="364">
        <v>0</v>
      </c>
      <c r="M49" s="54"/>
    </row>
    <row r="50" spans="2:13" ht="15">
      <c r="B50" s="40"/>
      <c r="C50" s="41" t="s">
        <v>156</v>
      </c>
      <c r="D50" s="356">
        <v>0</v>
      </c>
      <c r="E50" s="376">
        <v>0</v>
      </c>
      <c r="F50" s="40"/>
      <c r="G50" s="41" t="s">
        <v>179</v>
      </c>
      <c r="H50" s="363">
        <f>531627.44+46320.85-11580.21</f>
        <v>566368.08</v>
      </c>
      <c r="I50" s="364">
        <v>577948.29</v>
      </c>
      <c r="M50" s="54"/>
    </row>
    <row r="51" spans="2:13" ht="15">
      <c r="B51" s="40"/>
      <c r="C51" s="47" t="s">
        <v>40</v>
      </c>
      <c r="D51" s="362">
        <v>0</v>
      </c>
      <c r="E51" s="375">
        <v>0</v>
      </c>
      <c r="F51" s="40"/>
      <c r="G51" s="175" t="s">
        <v>226</v>
      </c>
      <c r="H51" s="359">
        <v>0</v>
      </c>
      <c r="I51" s="360">
        <v>0</v>
      </c>
      <c r="M51" s="54"/>
    </row>
    <row r="52" spans="2:13" ht="15" customHeight="1">
      <c r="B52" s="40"/>
      <c r="C52" s="47" t="s">
        <v>157</v>
      </c>
      <c r="D52" s="362">
        <f>+D53+D54</f>
        <v>1176415.95</v>
      </c>
      <c r="E52" s="377">
        <f>+E53+E54</f>
        <v>1176415.95</v>
      </c>
      <c r="F52" s="40"/>
      <c r="G52" s="47" t="s">
        <v>227</v>
      </c>
      <c r="H52" s="359">
        <v>0</v>
      </c>
      <c r="I52" s="360">
        <v>0</v>
      </c>
      <c r="M52" s="54"/>
    </row>
    <row r="53" spans="2:13" ht="15">
      <c r="B53" s="40"/>
      <c r="C53" s="41" t="s">
        <v>159</v>
      </c>
      <c r="D53" s="356">
        <v>570124.09</v>
      </c>
      <c r="E53" s="376">
        <v>570124.09</v>
      </c>
      <c r="F53" s="45"/>
      <c r="G53" s="47" t="s">
        <v>180</v>
      </c>
      <c r="H53" s="359">
        <v>0</v>
      </c>
      <c r="I53" s="360">
        <v>0</v>
      </c>
      <c r="M53" s="54"/>
    </row>
    <row r="54" spans="2:13" ht="15">
      <c r="B54" s="40"/>
      <c r="C54" s="41" t="s">
        <v>158</v>
      </c>
      <c r="D54" s="356">
        <v>606291.86</v>
      </c>
      <c r="E54" s="376">
        <v>606291.86</v>
      </c>
      <c r="F54" s="40"/>
      <c r="G54" s="47" t="s">
        <v>181</v>
      </c>
      <c r="H54" s="359">
        <v>0</v>
      </c>
      <c r="I54" s="360">
        <v>0</v>
      </c>
      <c r="M54" s="54"/>
    </row>
    <row r="55" spans="2:13" ht="15">
      <c r="B55" s="40"/>
      <c r="C55" s="175" t="s">
        <v>160</v>
      </c>
      <c r="D55" s="362">
        <v>0</v>
      </c>
      <c r="E55" s="375">
        <v>0</v>
      </c>
      <c r="F55" s="40"/>
      <c r="G55" s="41"/>
      <c r="H55" s="359" t="s">
        <v>0</v>
      </c>
      <c r="I55" s="360"/>
      <c r="M55" s="54"/>
    </row>
    <row r="56" spans="2:13" ht="15">
      <c r="B56" s="40"/>
      <c r="C56" s="47" t="s">
        <v>44</v>
      </c>
      <c r="D56" s="362">
        <f>+D58</f>
        <v>-3196505.23</v>
      </c>
      <c r="E56" s="375">
        <f>+E58</f>
        <v>-2770887.16</v>
      </c>
      <c r="F56" s="170" t="s">
        <v>182</v>
      </c>
      <c r="G56" s="41"/>
      <c r="H56" s="359">
        <f>+H57+H59+H60+H66+H68+H76</f>
        <v>752741.61</v>
      </c>
      <c r="I56" s="383">
        <f>+I57+I59+I60+I66+I68+I76</f>
        <v>1146290.4300000002</v>
      </c>
      <c r="M56" s="54"/>
    </row>
    <row r="57" spans="2:13" ht="15">
      <c r="B57" s="40"/>
      <c r="C57" s="41" t="s">
        <v>45</v>
      </c>
      <c r="D57" s="356">
        <v>0</v>
      </c>
      <c r="E57" s="376">
        <v>0</v>
      </c>
      <c r="F57" s="40"/>
      <c r="G57" s="175" t="s">
        <v>230</v>
      </c>
      <c r="H57" s="359">
        <v>0</v>
      </c>
      <c r="I57" s="360">
        <v>0</v>
      </c>
      <c r="M57" s="54"/>
    </row>
    <row r="58" spans="2:13" ht="15">
      <c r="B58" s="40"/>
      <c r="C58" s="41" t="s">
        <v>161</v>
      </c>
      <c r="D58" s="356">
        <v>-3196505.23</v>
      </c>
      <c r="E58" s="376">
        <v>-2770887.16</v>
      </c>
      <c r="F58" s="40"/>
      <c r="G58" s="47" t="s">
        <v>231</v>
      </c>
      <c r="H58" s="359">
        <v>0</v>
      </c>
      <c r="I58" s="360">
        <v>0</v>
      </c>
      <c r="M58" s="54"/>
    </row>
    <row r="59" spans="2:9" ht="12.75">
      <c r="B59" s="40"/>
      <c r="C59" s="47" t="s">
        <v>162</v>
      </c>
      <c r="D59" s="362">
        <v>0</v>
      </c>
      <c r="E59" s="375">
        <v>0</v>
      </c>
      <c r="F59" s="45"/>
      <c r="G59" s="47" t="s">
        <v>183</v>
      </c>
      <c r="H59" s="359">
        <v>0</v>
      </c>
      <c r="I59" s="360">
        <v>0</v>
      </c>
    </row>
    <row r="60" spans="2:11" ht="12.75">
      <c r="B60" s="40"/>
      <c r="C60" s="47" t="s">
        <v>163</v>
      </c>
      <c r="D60" s="362">
        <f>+'Mod. F4.1 - CTA. PERDIDAS Y G '!H40</f>
        <v>184724.68999999994</v>
      </c>
      <c r="E60" s="375">
        <f>+'Mod. F4.1 - CTA. PERDIDAS Y G '!I40</f>
        <v>-425618.07</v>
      </c>
      <c r="F60" s="40"/>
      <c r="G60" s="47" t="s">
        <v>184</v>
      </c>
      <c r="H60" s="359">
        <f>SUM(H61:H65)</f>
        <v>178015.08</v>
      </c>
      <c r="I60" s="383">
        <f>SUM(I61:I65)</f>
        <v>222261.36000000002</v>
      </c>
      <c r="K60" s="56"/>
    </row>
    <row r="61" spans="2:9" ht="12.75" customHeight="1">
      <c r="B61" s="40"/>
      <c r="C61" s="47" t="s">
        <v>164</v>
      </c>
      <c r="D61" s="362">
        <v>0</v>
      </c>
      <c r="E61" s="375">
        <v>0</v>
      </c>
      <c r="F61" s="40"/>
      <c r="G61" s="41" t="s">
        <v>175</v>
      </c>
      <c r="H61" s="359">
        <v>0</v>
      </c>
      <c r="I61" s="364">
        <v>0</v>
      </c>
    </row>
    <row r="62" spans="2:9" ht="12.75">
      <c r="B62" s="40"/>
      <c r="C62" s="47" t="s">
        <v>229</v>
      </c>
      <c r="D62" s="362">
        <v>0</v>
      </c>
      <c r="E62" s="375">
        <v>0</v>
      </c>
      <c r="F62" s="40"/>
      <c r="G62" s="41" t="s">
        <v>176</v>
      </c>
      <c r="H62" s="363">
        <v>178015.08</v>
      </c>
      <c r="I62" s="364">
        <v>171503.57</v>
      </c>
    </row>
    <row r="63" spans="2:9" ht="12.75">
      <c r="B63" s="40"/>
      <c r="C63" s="41"/>
      <c r="D63" s="356"/>
      <c r="E63" s="376"/>
      <c r="F63" s="40"/>
      <c r="G63" s="41" t="s">
        <v>177</v>
      </c>
      <c r="H63" s="363">
        <v>0</v>
      </c>
      <c r="I63" s="364">
        <v>0</v>
      </c>
    </row>
    <row r="64" spans="2:9" ht="12.75">
      <c r="B64" s="45" t="s">
        <v>234</v>
      </c>
      <c r="C64" s="37"/>
      <c r="D64" s="362">
        <v>0</v>
      </c>
      <c r="E64" s="375">
        <v>0</v>
      </c>
      <c r="F64" s="40"/>
      <c r="G64" s="41" t="s">
        <v>178</v>
      </c>
      <c r="H64" s="363">
        <v>0</v>
      </c>
      <c r="I64" s="364">
        <v>0</v>
      </c>
    </row>
    <row r="65" spans="2:9" ht="12.75">
      <c r="B65" s="40"/>
      <c r="C65" s="42" t="s">
        <v>165</v>
      </c>
      <c r="D65" s="356">
        <v>0</v>
      </c>
      <c r="E65" s="376">
        <v>0</v>
      </c>
      <c r="F65" s="40"/>
      <c r="G65" s="41" t="s">
        <v>179</v>
      </c>
      <c r="H65" s="363">
        <v>0</v>
      </c>
      <c r="I65" s="364">
        <v>50757.79</v>
      </c>
    </row>
    <row r="66" spans="2:9" ht="12.75">
      <c r="B66" s="40"/>
      <c r="C66" s="42" t="s">
        <v>166</v>
      </c>
      <c r="D66" s="356">
        <v>0</v>
      </c>
      <c r="E66" s="376">
        <v>0</v>
      </c>
      <c r="F66" s="40"/>
      <c r="G66" s="175" t="s">
        <v>232</v>
      </c>
      <c r="H66" s="359">
        <v>0</v>
      </c>
      <c r="I66" s="360">
        <v>0</v>
      </c>
    </row>
    <row r="67" spans="2:9" ht="12.75">
      <c r="B67" s="40"/>
      <c r="C67" s="42" t="s">
        <v>167</v>
      </c>
      <c r="D67" s="356">
        <v>0</v>
      </c>
      <c r="E67" s="376">
        <v>0</v>
      </c>
      <c r="F67" s="40"/>
      <c r="G67" s="47" t="s">
        <v>233</v>
      </c>
      <c r="H67" s="359" t="s">
        <v>0</v>
      </c>
      <c r="I67" s="360" t="s">
        <v>0</v>
      </c>
    </row>
    <row r="68" spans="2:9" ht="12.75">
      <c r="B68" s="40"/>
      <c r="C68" s="37"/>
      <c r="D68" s="356"/>
      <c r="E68" s="376"/>
      <c r="F68" s="40"/>
      <c r="G68" s="47" t="s">
        <v>185</v>
      </c>
      <c r="H68" s="359">
        <f>SUM(H69:H75)</f>
        <v>574726.53</v>
      </c>
      <c r="I68" s="383">
        <f>SUM(I69:I75)</f>
        <v>924029.0700000001</v>
      </c>
    </row>
    <row r="69" spans="2:9" ht="12.75">
      <c r="B69" s="45" t="s">
        <v>235</v>
      </c>
      <c r="C69" s="37"/>
      <c r="D69" s="362">
        <v>7119442.43</v>
      </c>
      <c r="E69" s="375">
        <v>7260648.35</v>
      </c>
      <c r="F69" s="40"/>
      <c r="G69" s="41" t="s">
        <v>186</v>
      </c>
      <c r="H69" s="363">
        <f>16727.12+445074.8</f>
        <v>461801.92</v>
      </c>
      <c r="I69" s="364">
        <f>31009.65+445074.8</f>
        <v>476084.45</v>
      </c>
    </row>
    <row r="70" spans="2:9" ht="12.75">
      <c r="B70" s="40"/>
      <c r="C70" s="41"/>
      <c r="D70" s="356"/>
      <c r="E70" s="376"/>
      <c r="F70" s="40"/>
      <c r="G70" s="41" t="s">
        <v>187</v>
      </c>
      <c r="H70" s="363">
        <v>0</v>
      </c>
      <c r="I70" s="364">
        <v>0</v>
      </c>
    </row>
    <row r="71" spans="2:9" ht="12.75">
      <c r="B71" s="170" t="s">
        <v>168</v>
      </c>
      <c r="C71" s="41"/>
      <c r="D71" s="362">
        <f>+D72+H45</f>
        <v>5878561.08</v>
      </c>
      <c r="E71" s="377">
        <f>+E72+I45</f>
        <v>6019048.11</v>
      </c>
      <c r="F71" s="40"/>
      <c r="G71" s="41" t="s">
        <v>188</v>
      </c>
      <c r="H71" s="363">
        <f>74076.71+18284.93+20562.97</f>
        <v>112924.61000000002</v>
      </c>
      <c r="I71" s="364">
        <f>398560.24+18284.93+31099.45</f>
        <v>447944.62</v>
      </c>
    </row>
    <row r="72" spans="2:9" ht="12.75">
      <c r="B72" s="45"/>
      <c r="C72" s="47" t="s">
        <v>169</v>
      </c>
      <c r="D72" s="362">
        <f>+D76</f>
        <v>1059845.12</v>
      </c>
      <c r="E72" s="375">
        <f>+E76</f>
        <v>1059845.12</v>
      </c>
      <c r="F72" s="40"/>
      <c r="G72" s="41" t="s">
        <v>189</v>
      </c>
      <c r="H72" s="363">
        <v>0</v>
      </c>
      <c r="I72" s="364">
        <v>0</v>
      </c>
    </row>
    <row r="73" spans="2:9" ht="12.75">
      <c r="B73" s="45"/>
      <c r="C73" s="41" t="s">
        <v>170</v>
      </c>
      <c r="D73" s="356">
        <v>0</v>
      </c>
      <c r="E73" s="376">
        <v>0</v>
      </c>
      <c r="F73" s="40"/>
      <c r="G73" s="41" t="s">
        <v>190</v>
      </c>
      <c r="H73" s="363">
        <v>0</v>
      </c>
      <c r="I73" s="364">
        <v>0</v>
      </c>
    </row>
    <row r="74" spans="2:9" ht="12.75">
      <c r="B74" s="45"/>
      <c r="C74" s="41" t="s">
        <v>171</v>
      </c>
      <c r="D74" s="356">
        <v>0</v>
      </c>
      <c r="E74" s="376">
        <v>0</v>
      </c>
      <c r="F74" s="40"/>
      <c r="G74" s="41" t="s">
        <v>191</v>
      </c>
      <c r="H74" s="363">
        <v>0</v>
      </c>
      <c r="I74" s="364">
        <v>0</v>
      </c>
    </row>
    <row r="75" spans="2:9" ht="12.75">
      <c r="B75" s="40"/>
      <c r="C75" s="41" t="s">
        <v>172</v>
      </c>
      <c r="D75" s="356">
        <v>0</v>
      </c>
      <c r="E75" s="376">
        <v>0</v>
      </c>
      <c r="F75" s="40"/>
      <c r="G75" s="41" t="s">
        <v>192</v>
      </c>
      <c r="H75" s="363">
        <v>0</v>
      </c>
      <c r="I75" s="364">
        <v>0</v>
      </c>
    </row>
    <row r="76" spans="2:9" ht="12.75">
      <c r="B76" s="40"/>
      <c r="C76" s="41" t="s">
        <v>173</v>
      </c>
      <c r="D76" s="356">
        <v>1059845.12</v>
      </c>
      <c r="E76" s="376">
        <v>1059845.12</v>
      </c>
      <c r="F76" s="40"/>
      <c r="G76" s="47" t="s">
        <v>147</v>
      </c>
      <c r="H76" s="362">
        <v>0</v>
      </c>
      <c r="I76" s="361">
        <v>0</v>
      </c>
    </row>
    <row r="77" spans="2:9" ht="12.75">
      <c r="B77" s="40"/>
      <c r="C77" s="41"/>
      <c r="D77" s="356"/>
      <c r="E77" s="376"/>
      <c r="F77" s="40"/>
      <c r="G77" s="41"/>
      <c r="H77" s="356"/>
      <c r="I77" s="355"/>
    </row>
    <row r="78" spans="2:9" ht="15.75">
      <c r="B78" s="40"/>
      <c r="C78" s="41"/>
      <c r="D78" s="356"/>
      <c r="E78" s="376"/>
      <c r="F78" s="40"/>
      <c r="G78" s="176" t="s">
        <v>193</v>
      </c>
      <c r="H78" s="359">
        <f>+D46+D71+H56</f>
        <v>17375878.080000002</v>
      </c>
      <c r="I78" s="383">
        <f>+E46+E71+I56</f>
        <v>17866395.16</v>
      </c>
    </row>
    <row r="79" spans="2:9" s="59" customFormat="1" ht="16.5" customHeight="1" thickBot="1">
      <c r="B79" s="57"/>
      <c r="C79" s="58"/>
      <c r="D79" s="58"/>
      <c r="F79" s="57"/>
      <c r="G79" s="58"/>
      <c r="H79" s="58"/>
      <c r="I79" s="60" t="s">
        <v>0</v>
      </c>
    </row>
    <row r="80" ht="16.5" customHeight="1" thickTop="1"/>
    <row r="81" spans="8:9" ht="16.5" customHeight="1">
      <c r="H81" s="365">
        <f>+H41-H78</f>
        <v>0</v>
      </c>
      <c r="I81" s="365">
        <f>+I41-I78</f>
        <v>0</v>
      </c>
    </row>
    <row r="82" spans="8:9" ht="16.5" customHeight="1">
      <c r="H82" s="365"/>
      <c r="I82" s="365"/>
    </row>
    <row r="83" spans="8:9" ht="16.5" customHeight="1">
      <c r="H83" s="365"/>
      <c r="I83" s="365"/>
    </row>
    <row r="84" ht="16.5" customHeight="1"/>
    <row r="85" ht="16.5" customHeight="1"/>
    <row r="86" spans="5:8" ht="16.5" customHeight="1">
      <c r="E86" s="54"/>
      <c r="F86" s="54"/>
      <c r="G86" s="54"/>
      <c r="H86" s="54"/>
    </row>
    <row r="87" spans="5:8" ht="16.5" customHeight="1">
      <c r="E87" s="160"/>
      <c r="F87" s="161"/>
      <c r="G87" s="161"/>
      <c r="H87" s="160"/>
    </row>
    <row r="88" spans="5:8" ht="12.75">
      <c r="E88" s="41"/>
      <c r="F88" s="41"/>
      <c r="G88" s="41"/>
      <c r="H88" s="41"/>
    </row>
  </sheetData>
  <mergeCells count="8">
    <mergeCell ref="E1:I1"/>
    <mergeCell ref="H2:I2"/>
    <mergeCell ref="D43:D44"/>
    <mergeCell ref="B43:C44"/>
    <mergeCell ref="E43:E44"/>
    <mergeCell ref="F43:G44"/>
    <mergeCell ref="H43:H44"/>
    <mergeCell ref="I43:I44"/>
  </mergeCells>
  <printOptions horizontalCentered="1" verticalCentered="1"/>
  <pageMargins left="0.29" right="0.2" top="0.61" bottom="0.5" header="0.5118110236220472" footer="0.3937007874015748"/>
  <pageSetup orientation="landscape" paperSize="9" scale="80" r:id="rId1"/>
  <headerFooter alignWithMargins="0">
    <oddFooter>&amp;C&amp;P / &amp;N</oddFooter>
  </headerFooter>
  <rowBreaks count="1" manualBreakCount="1">
    <brk id="42" min="1" max="8" man="1"/>
  </rowBreaks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D44" sqref="D44"/>
    </sheetView>
  </sheetViews>
  <sheetFormatPr defaultColWidth="12" defaultRowHeight="12.75"/>
  <cols>
    <col min="1" max="1" width="5.5" style="62" customWidth="1"/>
    <col min="2" max="2" width="3" style="62" bestFit="1" customWidth="1"/>
    <col min="3" max="3" width="46.66015625" style="62" customWidth="1"/>
    <col min="4" max="4" width="16.83203125" style="62" customWidth="1"/>
    <col min="5" max="5" width="3" style="62" bestFit="1" customWidth="1"/>
    <col min="6" max="6" width="51.33203125" style="62" customWidth="1"/>
    <col min="7" max="7" width="16.83203125" style="62" customWidth="1"/>
    <col min="8" max="10" width="12" style="62" customWidth="1"/>
    <col min="11" max="11" width="48.5" style="62" customWidth="1"/>
    <col min="12" max="12" width="17.83203125" style="62" customWidth="1"/>
    <col min="13" max="13" width="52.16015625" style="62" customWidth="1"/>
    <col min="14" max="14" width="16.16015625" style="62" customWidth="1"/>
    <col min="15" max="16384" width="12" style="62" customWidth="1"/>
  </cols>
  <sheetData>
    <row r="1" spans="4:9" ht="15.75">
      <c r="D1" s="438" t="s">
        <v>67</v>
      </c>
      <c r="E1" s="444"/>
      <c r="F1" s="444"/>
      <c r="G1" s="444"/>
      <c r="H1" s="63" t="s">
        <v>0</v>
      </c>
      <c r="I1" s="63" t="s">
        <v>0</v>
      </c>
    </row>
    <row r="2" spans="3:7" ht="12.75">
      <c r="C2" s="64" t="s">
        <v>421</v>
      </c>
      <c r="F2" s="466" t="s">
        <v>435</v>
      </c>
      <c r="G2" s="467"/>
    </row>
    <row r="3" spans="3:9" ht="12.75">
      <c r="C3" s="65" t="s">
        <v>365</v>
      </c>
      <c r="G3" s="66"/>
      <c r="H3" s="67" t="s">
        <v>0</v>
      </c>
      <c r="I3" s="67" t="s">
        <v>0</v>
      </c>
    </row>
    <row r="4" spans="2:7" ht="18">
      <c r="B4" s="68"/>
      <c r="C4" s="76" t="s">
        <v>448</v>
      </c>
      <c r="D4" s="68"/>
      <c r="E4" s="68"/>
      <c r="F4" s="68"/>
      <c r="G4" s="68"/>
    </row>
    <row r="5" spans="2:7" ht="12.75">
      <c r="B5" s="68"/>
      <c r="C5" s="68"/>
      <c r="D5" s="68"/>
      <c r="E5" s="68"/>
      <c r="F5" s="68"/>
      <c r="G5" s="68"/>
    </row>
    <row r="6" ht="18.75" thickBot="1">
      <c r="C6" s="116"/>
    </row>
    <row r="7" spans="2:7" s="230" customFormat="1" ht="39.75" customHeight="1" thickBot="1" thickTop="1">
      <c r="B7" s="225"/>
      <c r="C7" s="226" t="s">
        <v>86</v>
      </c>
      <c r="D7" s="227" t="s">
        <v>2</v>
      </c>
      <c r="E7" s="228"/>
      <c r="F7" s="226" t="s">
        <v>87</v>
      </c>
      <c r="G7" s="229" t="s">
        <v>2</v>
      </c>
    </row>
    <row r="8" spans="2:7" ht="19.5" customHeight="1" thickTop="1">
      <c r="B8" s="69">
        <v>1</v>
      </c>
      <c r="C8" s="70" t="s">
        <v>47</v>
      </c>
      <c r="D8" s="366">
        <f>+'Mod. F6.2 - RESUMEN CAPÍTULOS'!B8</f>
        <v>342614.07</v>
      </c>
      <c r="E8" s="131"/>
      <c r="F8" s="71"/>
      <c r="G8" s="368"/>
    </row>
    <row r="9" spans="2:7" ht="19.5" customHeight="1">
      <c r="B9" s="69">
        <v>2</v>
      </c>
      <c r="C9" s="70" t="s">
        <v>48</v>
      </c>
      <c r="D9" s="366">
        <f>+'Mod. F6.2 - RESUMEN CAPÍTULOS'!B14</f>
        <v>212877.58000000002</v>
      </c>
      <c r="E9" s="133"/>
      <c r="F9" s="130"/>
      <c r="G9" s="369" t="s">
        <v>0</v>
      </c>
    </row>
    <row r="10" spans="2:7" ht="19.5" customHeight="1">
      <c r="B10" s="69">
        <v>3</v>
      </c>
      <c r="C10" s="70" t="s">
        <v>49</v>
      </c>
      <c r="D10" s="366">
        <f>+'Mod. F6.2 - RESUMEN CAPÍTULOS'!B24</f>
        <v>88499.18000000001</v>
      </c>
      <c r="E10" s="132"/>
      <c r="G10" s="370" t="s">
        <v>0</v>
      </c>
    </row>
    <row r="11" spans="2:7" ht="19.5" customHeight="1">
      <c r="B11" s="69">
        <v>4</v>
      </c>
      <c r="C11" s="70" t="s">
        <v>1</v>
      </c>
      <c r="D11" s="366">
        <v>0</v>
      </c>
      <c r="E11" s="72">
        <v>4</v>
      </c>
      <c r="F11" s="70" t="s">
        <v>1</v>
      </c>
      <c r="G11" s="370">
        <f>+'Mod. F6.2 - RESUMEN CAPÍTULOS'!E14</f>
        <v>657847.87</v>
      </c>
    </row>
    <row r="12" spans="2:7" ht="19.5" customHeight="1">
      <c r="B12" s="69"/>
      <c r="C12" s="70"/>
      <c r="D12" s="366"/>
      <c r="E12" s="72">
        <v>5</v>
      </c>
      <c r="F12" s="70" t="s">
        <v>50</v>
      </c>
      <c r="G12" s="370">
        <f>+'Mod. F6.2 - RESUMEN CAPÍTULOS'!E24</f>
        <v>55738.25000000012</v>
      </c>
    </row>
    <row r="13" spans="2:7" ht="19.5" customHeight="1">
      <c r="B13" s="69">
        <v>6</v>
      </c>
      <c r="C13" s="70" t="s">
        <v>51</v>
      </c>
      <c r="D13" s="366">
        <v>0</v>
      </c>
      <c r="E13" s="72">
        <v>6</v>
      </c>
      <c r="F13" s="70" t="s">
        <v>61</v>
      </c>
      <c r="G13" s="370">
        <f>+'Mod. F1 - PROGR. DE ACTUACION'!G33</f>
        <v>120000</v>
      </c>
    </row>
    <row r="14" spans="2:7" ht="19.5" customHeight="1">
      <c r="B14" s="69">
        <v>7</v>
      </c>
      <c r="C14" s="70" t="s">
        <v>52</v>
      </c>
      <c r="D14" s="366">
        <v>0</v>
      </c>
      <c r="E14" s="72">
        <v>7</v>
      </c>
      <c r="F14" s="70" t="s">
        <v>52</v>
      </c>
      <c r="G14" s="370">
        <v>0</v>
      </c>
    </row>
    <row r="15" spans="2:7" ht="19.5" customHeight="1">
      <c r="B15" s="69">
        <v>8</v>
      </c>
      <c r="C15" s="70" t="s">
        <v>53</v>
      </c>
      <c r="D15" s="366">
        <v>0</v>
      </c>
      <c r="E15" s="72">
        <v>8</v>
      </c>
      <c r="F15" s="70" t="s">
        <v>53</v>
      </c>
      <c r="G15" s="370">
        <v>0</v>
      </c>
    </row>
    <row r="16" spans="2:7" ht="19.5" customHeight="1">
      <c r="B16" s="69">
        <v>9</v>
      </c>
      <c r="C16" s="70" t="s">
        <v>54</v>
      </c>
      <c r="D16" s="366">
        <f>+'Mod. F6.2 - RESUMEN CAPÍTULOS'!B48</f>
        <v>189595.28999999998</v>
      </c>
      <c r="E16" s="72">
        <v>9</v>
      </c>
      <c r="F16" s="70" t="s">
        <v>54</v>
      </c>
      <c r="G16" s="370">
        <v>0</v>
      </c>
    </row>
    <row r="17" spans="2:7" ht="30" customHeight="1" thickBot="1">
      <c r="B17" s="73"/>
      <c r="C17" s="74" t="s">
        <v>55</v>
      </c>
      <c r="D17" s="367">
        <f>SUM(D8:D16)</f>
        <v>833586.1200000001</v>
      </c>
      <c r="E17" s="75"/>
      <c r="F17" s="74" t="s">
        <v>56</v>
      </c>
      <c r="G17" s="367">
        <f>SUM(G8:G16)</f>
        <v>833586.1200000001</v>
      </c>
    </row>
    <row r="18" ht="13.5" thickTop="1"/>
    <row r="20" ht="12.75">
      <c r="F20" s="420"/>
    </row>
  </sheetData>
  <mergeCells count="2">
    <mergeCell ref="D1:G1"/>
    <mergeCell ref="F2:G2"/>
  </mergeCells>
  <printOptions horizontalCentered="1"/>
  <pageMargins left="0.4330708661417323" right="0.3937007874015748" top="0.984251968503937" bottom="0.984251968503937" header="0.5118110236220472" footer="0.5118110236220472"/>
  <pageSetup orientation="landscape" paperSize="9" scale="95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DOCUMENTACION</dc:title>
  <dc:subject/>
  <dc:creator>Francisco Torres Marín</dc:creator>
  <cp:keywords/>
  <dc:description/>
  <cp:lastModifiedBy>jlopez</cp:lastModifiedBy>
  <cp:lastPrinted>2017-07-13T08:11:39Z</cp:lastPrinted>
  <dcterms:created xsi:type="dcterms:W3CDTF">2001-06-27T16:06:03Z</dcterms:created>
  <dcterms:modified xsi:type="dcterms:W3CDTF">2017-07-13T08:11:43Z</dcterms:modified>
  <cp:category/>
  <cp:version/>
  <cp:contentType/>
  <cp:contentStatus/>
</cp:coreProperties>
</file>